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9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1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22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4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5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autoCompressPictures="0"/>
  <bookViews>
    <workbookView xWindow="0" yWindow="0" windowWidth="25600" windowHeight="15780" tabRatio="733" firstSheet="20" activeTab="24"/>
  </bookViews>
  <sheets>
    <sheet name="ÍNDICE" sheetId="10" r:id="rId1"/>
    <sheet name="CAUSAS MUERTE_ESPAÑA" sheetId="27" r:id="rId2"/>
    <sheet name="TIPOS DE ECV_CIFR. ABSOL_ESPAÑA" sheetId="28" r:id="rId3"/>
    <sheet name="TIPOS DE ECV_POR %_ESPAÑA" sheetId="33" r:id="rId4"/>
    <sheet name="HISTÓRICO_ECV_ESPAÑA" sheetId="5" r:id="rId5"/>
    <sheet name="ECV_CCAA" sheetId="31" r:id="rId6"/>
    <sheet name="ECV_MUJERES_CCAA" sheetId="29" r:id="rId7"/>
    <sheet name="ECV_HOMBRES_CCAA" sheetId="30" r:id="rId8"/>
    <sheet name="HISTÓRICO_ECV_ANDALUCÍA" sheetId="9" r:id="rId9"/>
    <sheet name="HISTÓRICO_ECV_ARAGÓN" sheetId="11" r:id="rId10"/>
    <sheet name="HISTÓRICO_ECV_ASTURIAS" sheetId="12" r:id="rId11"/>
    <sheet name="HISTÓRICO_ECV_ISLAS BALEARES" sheetId="13" r:id="rId12"/>
    <sheet name="HISTÓRICO_ECV_CANARIAS" sheetId="14" r:id="rId13"/>
    <sheet name="HISTÓRICO_ECV_CANTABRIA" sheetId="15" r:id="rId14"/>
    <sheet name="HISTÓRICO_ECVCASTILLA LA MANCHA" sheetId="16" r:id="rId15"/>
    <sheet name="HISTÓRICO_ECV_CASTILLA Y LEÓN" sheetId="17" r:id="rId16"/>
    <sheet name="HISTÓRICO_ECV_CATALUÑA" sheetId="18" r:id="rId17"/>
    <sheet name="HISTÓRICO_ECV_EXTREMADURA" sheetId="19" r:id="rId18"/>
    <sheet name="HISTÓRICO_ECV_GALICIA" sheetId="20" r:id="rId19"/>
    <sheet name="HISTÓRICO_ECV_LA RIOJA" sheetId="21" r:id="rId20"/>
    <sheet name="HISTÓRICO_ECV_MADRID" sheetId="22" r:id="rId21"/>
    <sheet name="HISTÓRICO_ECV_MURCIA" sheetId="23" r:id="rId22"/>
    <sheet name="HISTÓRICO_ECV_NAVARRA" sheetId="24" r:id="rId23"/>
    <sheet name="HISTÓRICO_ECV_PAÍS VASCO" sheetId="25" r:id="rId24"/>
    <sheet name="HISTÓRICO_ECV_VALENCIA" sheetId="26" r:id="rId25"/>
    <sheet name="Hoja1" sheetId="32" r:id="rId26"/>
  </sheet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41" i="29" l="1"/>
  <c r="B42" i="33"/>
  <c r="B41" i="33"/>
  <c r="B40" i="33"/>
  <c r="B39" i="33"/>
  <c r="B38" i="33"/>
  <c r="B37" i="33"/>
  <c r="B36" i="33"/>
  <c r="B35" i="33"/>
  <c r="B34" i="33"/>
  <c r="B30" i="33"/>
  <c r="B29" i="33"/>
  <c r="B28" i="33"/>
  <c r="B27" i="33"/>
  <c r="B26" i="33"/>
  <c r="B25" i="33"/>
  <c r="B24" i="33"/>
  <c r="B23" i="33"/>
  <c r="B22" i="33"/>
  <c r="M16" i="33"/>
  <c r="M15" i="33"/>
  <c r="M14" i="33"/>
  <c r="M13" i="33"/>
  <c r="M12" i="33"/>
  <c r="M11" i="33"/>
  <c r="M10" i="33"/>
  <c r="M9" i="33"/>
  <c r="L16" i="33"/>
  <c r="L15" i="33"/>
  <c r="L14" i="33"/>
  <c r="L13" i="33"/>
  <c r="L12" i="33"/>
  <c r="L11" i="33"/>
  <c r="L10" i="33"/>
  <c r="L9" i="33"/>
  <c r="K16" i="33"/>
  <c r="K15" i="33"/>
  <c r="K14" i="33"/>
  <c r="K13" i="33"/>
  <c r="K12" i="33"/>
  <c r="K11" i="33"/>
  <c r="K10" i="33"/>
  <c r="K9" i="33"/>
  <c r="J16" i="33"/>
  <c r="J15" i="33"/>
  <c r="J14" i="33"/>
  <c r="J13" i="33"/>
  <c r="J12" i="33"/>
  <c r="J11" i="33"/>
  <c r="J10" i="33"/>
  <c r="J9" i="33"/>
  <c r="J8" i="33"/>
  <c r="I16" i="33"/>
  <c r="I15" i="33"/>
  <c r="I14" i="33"/>
  <c r="I13" i="33"/>
  <c r="I12" i="33"/>
  <c r="I11" i="33"/>
  <c r="I10" i="33"/>
  <c r="I9" i="33"/>
  <c r="I8" i="33"/>
  <c r="H16" i="33"/>
  <c r="H15" i="33"/>
  <c r="H14" i="33"/>
  <c r="H13" i="33"/>
  <c r="H12" i="33"/>
  <c r="H11" i="33"/>
  <c r="H10" i="33"/>
  <c r="H9" i="33"/>
  <c r="G16" i="33"/>
  <c r="G15" i="33"/>
  <c r="G14" i="33"/>
  <c r="G13" i="33"/>
  <c r="G12" i="33"/>
  <c r="G11" i="33"/>
  <c r="G10" i="33"/>
  <c r="G9" i="33"/>
  <c r="F16" i="33"/>
  <c r="F15" i="33"/>
  <c r="F14" i="33"/>
  <c r="F13" i="33"/>
  <c r="F12" i="33"/>
  <c r="F11" i="33"/>
  <c r="F10" i="33"/>
  <c r="F9" i="33"/>
  <c r="M8" i="33"/>
  <c r="L8" i="33"/>
  <c r="K8" i="33"/>
  <c r="H8" i="33"/>
  <c r="G8" i="33"/>
  <c r="F8" i="33"/>
  <c r="E16" i="33"/>
  <c r="E15" i="33"/>
  <c r="E14" i="33"/>
  <c r="E13" i="33"/>
  <c r="E12" i="33"/>
  <c r="E11" i="33"/>
  <c r="E10" i="33"/>
  <c r="E9" i="33"/>
  <c r="E8" i="33"/>
  <c r="D16" i="33"/>
  <c r="D15" i="33"/>
  <c r="D14" i="33"/>
  <c r="D13" i="33"/>
  <c r="D12" i="33"/>
  <c r="D11" i="33"/>
  <c r="D10" i="33"/>
  <c r="D9" i="33"/>
  <c r="D8" i="33"/>
  <c r="C9" i="33"/>
  <c r="C16" i="33"/>
  <c r="C15" i="33"/>
  <c r="C14" i="33"/>
  <c r="C13" i="33"/>
  <c r="C12" i="33"/>
  <c r="C11" i="33"/>
  <c r="C10" i="33"/>
  <c r="C8" i="33"/>
  <c r="B16" i="33"/>
  <c r="B15" i="33"/>
  <c r="B14" i="33"/>
  <c r="B13" i="33"/>
  <c r="B12" i="33"/>
  <c r="B11" i="33"/>
  <c r="B10" i="33"/>
  <c r="B9" i="33"/>
  <c r="B8" i="33"/>
  <c r="B21" i="26"/>
  <c r="B21" i="25"/>
  <c r="B21" i="24"/>
  <c r="B21" i="23"/>
  <c r="B21" i="22"/>
  <c r="B21" i="21"/>
  <c r="B21" i="20"/>
  <c r="B21" i="18"/>
  <c r="B21" i="17"/>
  <c r="B21" i="16"/>
  <c r="B21" i="15"/>
  <c r="B21" i="14"/>
  <c r="B21" i="13"/>
  <c r="B21" i="12"/>
  <c r="B21" i="11"/>
  <c r="B21" i="9"/>
  <c r="C71" i="31"/>
  <c r="C66" i="31"/>
  <c r="C63" i="31"/>
  <c r="C60" i="31"/>
  <c r="C57" i="31"/>
  <c r="C54" i="31"/>
  <c r="C51" i="31"/>
  <c r="C48" i="31"/>
  <c r="C45" i="31"/>
  <c r="C42" i="31"/>
  <c r="C39" i="31"/>
  <c r="C36" i="31"/>
  <c r="C33" i="31"/>
  <c r="C30" i="31"/>
  <c r="C27" i="31"/>
  <c r="C24" i="31"/>
  <c r="C21" i="31"/>
  <c r="C18" i="31"/>
  <c r="C15" i="31"/>
  <c r="C12" i="31"/>
  <c r="C7" i="31"/>
  <c r="C73" i="30"/>
  <c r="C68" i="30"/>
  <c r="C65" i="30"/>
  <c r="C62" i="30"/>
  <c r="C59" i="30"/>
  <c r="C56" i="30"/>
  <c r="C53" i="30"/>
  <c r="C50" i="30"/>
  <c r="C47" i="30"/>
  <c r="C44" i="30"/>
  <c r="C41" i="30"/>
  <c r="C38" i="30"/>
  <c r="C35" i="30"/>
  <c r="C32" i="30"/>
  <c r="C29" i="30"/>
  <c r="C26" i="30"/>
  <c r="C23" i="30"/>
  <c r="C20" i="30"/>
  <c r="C17" i="30"/>
  <c r="C14" i="30"/>
  <c r="C7" i="30"/>
  <c r="C7" i="29"/>
  <c r="C14" i="29"/>
  <c r="C23" i="29"/>
  <c r="C17" i="29"/>
  <c r="C20" i="29"/>
  <c r="C26" i="29"/>
  <c r="C29" i="29"/>
  <c r="C32" i="29"/>
  <c r="C35" i="29"/>
  <c r="C38" i="29"/>
  <c r="C44" i="29"/>
  <c r="C47" i="29"/>
  <c r="C50" i="29"/>
  <c r="C53" i="29"/>
  <c r="C56" i="29"/>
  <c r="C59" i="29"/>
  <c r="C62" i="29"/>
  <c r="C65" i="29"/>
  <c r="C68" i="29"/>
  <c r="C73" i="29"/>
  <c r="C29" i="27"/>
  <c r="D12" i="27"/>
  <c r="D13" i="27"/>
  <c r="J13" i="27"/>
  <c r="D14" i="27"/>
  <c r="B9" i="26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B9" i="5"/>
  <c r="B8" i="5"/>
  <c r="B17" i="5"/>
  <c r="B16" i="5"/>
  <c r="B15" i="5"/>
  <c r="B14" i="5"/>
  <c r="B13" i="5"/>
  <c r="B12" i="5"/>
  <c r="B11" i="5"/>
  <c r="B10" i="5"/>
</calcChain>
</file>

<file path=xl/sharedStrings.xml><?xml version="1.0" encoding="utf-8"?>
<sst xmlns="http://schemas.openxmlformats.org/spreadsheetml/2006/main" count="1184" uniqueCount="187">
  <si>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</si>
  <si>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</si>
  <si>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</si>
  <si>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</si>
  <si>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</si>
  <si>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</si>
  <si>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</si>
  <si>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</si>
  <si>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</si>
  <si>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</si>
  <si>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</si>
  <si>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</si>
  <si>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</si>
  <si>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</si>
  <si>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</si>
  <si>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</si>
  <si>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</si>
  <si>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</si>
  <si>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</si>
  <si>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</si>
  <si>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</si>
  <si>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</si>
  <si>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</si>
  <si>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</si>
  <si>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</si>
  <si>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</si>
  <si>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</si>
  <si>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</si>
  <si>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</si>
  <si>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</si>
  <si>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</si>
  <si>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</si>
  <si>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</si>
  <si>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</si>
  <si>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</si>
  <si>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</si>
  <si>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</si>
  <si>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</si>
  <si>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</si>
  <si>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</si>
  <si>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</si>
  <si>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</si>
  <si>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</si>
  <si>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</si>
  <si>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</si>
  <si>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</si>
  <si>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</si>
  <si>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</si>
  <si>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</si>
  <si>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</si>
  <si>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</si>
  <si>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</si>
  <si>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</si>
  <si>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</si>
  <si>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</si>
  <si>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</si>
  <si>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</si>
  <si>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</si>
  <si>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</si>
  <si>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</si>
  <si>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</si>
  <si>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</si>
  <si>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</si>
  <si>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</si>
  <si>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</si>
  <si>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</si>
  <si>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</si>
  <si>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</si>
  <si>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</si>
  <si>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</si>
  <si>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</si>
  <si>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</si>
  <si>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</si>
  <si>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</si>
  <si>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</si>
  <si>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</si>
  <si>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</si>
  <si>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</si>
  <si>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</si>
  <si>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</si>
  <si>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</si>
  <si>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</si>
  <si>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</si>
  <si>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</si>
  <si>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</si>
  <si>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</si>
  <si>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</si>
  <si>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</si>
  <si>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</si>
  <si>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</si>
  <si>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</si>
  <si>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 xml:space="preserve">Descenso lento pero sostenido de la mortalidad cardiovascular a lo largo de los últimos años </t>
  </si>
  <si>
    <t xml:space="preserve">CAUSAS DE MORTALIDAD </t>
  </si>
  <si>
    <t>Año 2013</t>
  </si>
  <si>
    <t>Canarias, Madrid y Cantabria, las CCAA con menor mortalidad cardiovascular entre los hombres (porcentualmente)</t>
  </si>
  <si>
    <t>MORTALIDAD CARDIOVASCULAR PORCENTUAL RESPECTO A LAS DEMÁS CAUSAS</t>
  </si>
  <si>
    <t>Diferencia de más de diez mil defunciones anuales entre hombres y mujeres por ECV</t>
  </si>
  <si>
    <t>ANDALUCÍA</t>
  </si>
  <si>
    <t>Muertes todas causas (cifras totales)</t>
  </si>
  <si>
    <t>Causas de muerte en España</t>
  </si>
  <si>
    <t>ÍNDICE</t>
  </si>
  <si>
    <t>Defunciones según el tipo de enfermedad cardiovascular en España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</si>
  <si>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</si>
  <si>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</si>
  <si>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</si>
  <si>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</si>
  <si>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</si>
  <si>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</si>
  <si>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</si>
  <si>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</si>
  <si>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</si>
  <si>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</si>
  <si>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</si>
  <si>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</si>
  <si>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</si>
  <si>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</si>
  <si>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</si>
  <si>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 xml:space="preserve">REGIÓN DE MURCIA </t>
  </si>
  <si>
    <t>NAVARRA, COMUNIDAD FORAL DE</t>
  </si>
  <si>
    <t>PAÍS VASCO</t>
  </si>
  <si>
    <t>VALENCIA</t>
  </si>
  <si>
    <t>Nº de pestaña:</t>
  </si>
  <si>
    <t>Año 2014</t>
  </si>
  <si>
    <t>Gráficos sobre la evolución de la enfermedad cardiovascular en España desde el año 2002 hasta el 2014</t>
  </si>
  <si>
    <t>Gráficos sobre la evolución de la enfermedad cardiovascular en Castilla la Mancha desde el año 2002 hasta el 2014</t>
  </si>
  <si>
    <t>Gráficos sobre la evolución de la enfermedad cardiovascular en Castilla y León desde el año 2002 hasta el 2014</t>
  </si>
  <si>
    <t>Gráficos sobre la evolución de la enfermedad cardiovascular en La Rioja desde el año 2002 hasta el 2014</t>
  </si>
  <si>
    <t>Gráficos sobre la evolución de la enfermedad cardiovascular en Madrid desde el año 2002 hasta el 2014</t>
  </si>
  <si>
    <t>Gráficos sobre la evolución de la enfermedad cardiovascular en Murcia desde el año 2002 hasta el 2014</t>
  </si>
  <si>
    <t>Gráficos sobre la evolución de la enfermedad cardiovascular en Navarra desde el año 2002 hasta el 2014</t>
  </si>
  <si>
    <t>Gráficos sobre la evolución de la enfermedad cardiovascular en País Vasco desde el año 2002 hasta el 2014</t>
  </si>
  <si>
    <t>Gráficos sobre la evolución de la enfermedad cardiovascular en Valencia desde el año 2002 hasta el 2014</t>
  </si>
  <si>
    <t>Gráficos sobre la evolución de la enfermedad cardiovascular en Andalucía desde el año 2002 hasta el 2014</t>
  </si>
  <si>
    <t>Gráficos sobre la evolución de la enfermedad cardiovascular en Aragón desde el año 2002 hasta el 2014</t>
  </si>
  <si>
    <t>Gráficos sobre la evolución de la enfermedad cardiovascular en Asturias desde el año 2002 hasta el 2014</t>
  </si>
  <si>
    <t>Gráficos sobre la evolución de la enfermedad cardiovascular en Baleares desde el año 2002 hasta el 2014</t>
  </si>
  <si>
    <t>Gráficos sobre la evolución de la enfermedad cardiovascular en Canarias desde el año 2002 hasta el 2014</t>
  </si>
  <si>
    <t>Gráficos sobre la evolución de la enfermedad cardiovascular en Cantabria desde el año 2002 hasta el 2014</t>
  </si>
  <si>
    <t>Gráficos sobre la evolución de la enfermedad cardiovascular en Cataluña desde el año 2002 hasta el 2014</t>
  </si>
  <si>
    <t>Gráficos sobre la evolución de la enfermedad cardiovascular en Extremadura desde el año 2002 hasta el 2014</t>
  </si>
  <si>
    <t>Gráficos sobre la evolución de la enfermedad cardiovascular en Galicia desde el año 2002 hasta el 2014</t>
  </si>
  <si>
    <t>Ceuta, Andalucía y Galicia, las CCAA con más mortalidad cardiovascular proporcionalmente</t>
  </si>
  <si>
    <t>Enfermedades infecciosas y parasitarias</t>
  </si>
  <si>
    <t>Síntomas, signos y hallazgos anormales clínicos y de laboratorio, no clasificados en otra parte</t>
  </si>
  <si>
    <t>INE 2014 (datos publicados 30 marzo de 2016)</t>
  </si>
  <si>
    <t>INE 2013 (datos publicados 30 marzo 2016)</t>
  </si>
  <si>
    <t>Canarias, País Vasco y Navarra, las CCAA con menor mortalidad cardiovascular entre las mujeres (porcentualmente)</t>
  </si>
  <si>
    <t>La Rioja, Andalucía y Galicia, las CCAA con mayor mortalidad cardiovascular entre los hombres (porcentualmente)</t>
  </si>
  <si>
    <t>INE 2014 (datos publicados 30 marzo 2016)</t>
  </si>
  <si>
    <t>Se reduce en más de dos puntos la brecha entre mujeres y hombres, pero la mujer española todavía muere un 6,26% más que el hombre por causa cardiovascular</t>
  </si>
  <si>
    <t>Ceuta, Andalucía y Extremadura, las CCAA con mayor mortalidad cardiovascular entre las mujeres (porcentualmente)</t>
  </si>
  <si>
    <t>La mortalidad por enfermedades hipertensivas es la que más crece en la última década y sigue en aumento</t>
  </si>
  <si>
    <t>Las mortalidades por enfermedades cerebrovasculares y por infarto agudo de miocardio son las que más descienden en los últimos diez años</t>
  </si>
  <si>
    <t>La enfermedad cerebrovascular es la principal causa de muerte tanto en hombres como en mujeres</t>
  </si>
  <si>
    <t xml:space="preserve">Tras el repunte de hace dos periodos, se mantiene el ligero descenso de las muertes cardiovasculares en cifras absolutas </t>
  </si>
  <si>
    <t>MUJERES 2014</t>
  </si>
  <si>
    <t>HOMBRES 2014</t>
  </si>
  <si>
    <t>PORCENTAJE  EN  MUJERES</t>
  </si>
  <si>
    <t>PORCENTAJE EN HOMBRES</t>
  </si>
  <si>
    <t>Aragón consigue reducir la mortalidad cardiovascular en poco más de un punto respecto al año pasado</t>
  </si>
  <si>
    <t>Aun así no llega a la reducción que consiguió en 2009 (29,74%), el más bajo en los últimos diez años, donde bajó más de dos puntos respecto al año anterior</t>
  </si>
  <si>
    <t>Asturias reduce en más de un punto su mortalidad cardiovascular y consigue la tasa más baja en los últimos 12 años</t>
  </si>
  <si>
    <t>Tras un descenso paulatino a lo largo de siete años, Andalucía aumenta de nuevo su mortalidad cardiovascular</t>
  </si>
  <si>
    <t>Andalucía se posiciona como la segunda comunidad autónoma con mayor mortalidad cardiovascular</t>
  </si>
  <si>
    <t>A pesar de este repunte, Canarias se sigue posicionando, un año más, como la CCAA con menor mortalidad cardiovascular</t>
  </si>
  <si>
    <t>Canarias, la CCAA que más aumenta su mortalidad cardiovascular con respecto al año anterior (casi en un punto y medio)</t>
  </si>
  <si>
    <t>Cantabria consigue la tasa de mortalidad cardiovascular más baja de los últimos 12 años</t>
  </si>
  <si>
    <t>Sin embargo, en cifras absolutas, han aumentado las personas fallecidas por esta causa</t>
  </si>
  <si>
    <t>El año pasado, la tasa de su mortalidad cardiovascular fue, con diferencia, la más baja de sus últimos 12 años</t>
  </si>
  <si>
    <t>Reducción en más de un punto de la mortalidad cardiovascular respecto el año pasado</t>
  </si>
  <si>
    <t xml:space="preserve">Descenso prolongado de mortalidad cardiovascular, a excepción de un repunte en 2010 </t>
  </si>
  <si>
    <t>Castilla y León reduce su mortalidad cardiovascular pero se sitúa, un año más, ligeramente por encima de la media española</t>
  </si>
  <si>
    <t xml:space="preserve"> </t>
  </si>
  <si>
    <t>El leve repunte que experimentó Cataluña en 2012 le perjudica, ya que a pesar de reducir su mortalidad cardiovascular, se acerca a unas cifras que ya consiguió en 2011</t>
  </si>
  <si>
    <t>Extremadura aumenta su mortalidad cardiovascular y sigue situándose por encima de la media española</t>
  </si>
  <si>
    <t>Galicia, tercera CCAA con mayor mortalidad cardiovascular</t>
  </si>
  <si>
    <t>Aunque Galicia reduce la tasa respecto al año pasado, se encuentra más de dos puntos por encima de la media española</t>
  </si>
  <si>
    <t>La Rioja reduce en casi un punto su mortalidad cardiovascular pero sigue estando por encima de la media española</t>
  </si>
  <si>
    <t>Madrid sufre un pequeño repunte respecto al año pasado, pero sigue situándose como la segunda CCAA con menor mortalidad cardiovascular</t>
  </si>
  <si>
    <t>Murcia consigue la tasa de mortalidad cardiovascular más baja de los últimos 12 años</t>
  </si>
  <si>
    <t>Navarra, la CCAA que más consigue reducir su mortalidad cardiovascular con respecto al año anterior (más de dos puntos y medio)</t>
  </si>
  <si>
    <t>País Vasco consigue la tasa de mortalidad cardiovascular más baja de los últimos 12 años</t>
  </si>
  <si>
    <t>Respecto al año anterior, Murcia pasa de estar por encima de la media española a estar por debajo</t>
  </si>
  <si>
    <t>Respecto al año anterior, Islas Baleares pasa en un año de estar por encima de la media española a estar por debajo</t>
  </si>
  <si>
    <t>Valencia reduce progresivamente su mortalidad cardiovascular a pesar del repunte que sufrió en 2010</t>
  </si>
  <si>
    <t>Canarias, Madrid y País Vasco las CCAA con menos mortalidad cardiovascular proporcionalmente</t>
  </si>
  <si>
    <t>Islas Baleares reduce en casi un punto y medio su mortalidad cardiovascular y consigue, con diferencia, la tasa más baja en los últimos 12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</si>
</sst>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0" fillId="0" borderId="1" xfId="0" applyNumberFormat="1" applyFont="1" applyFill="1" applyBorder="1"/>
    <xf numFmtId="10" fontId="5" fillId="4" borderId="1" xfId="0" applyNumberFormat="1" applyFont="1" applyFill="1" applyBorder="1"/>
    <xf numFmtId="0" fontId="18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9" fontId="5" fillId="0" borderId="1" xfId="11" applyFont="1" applyBorder="1" applyAlignment="1">
      <alignment horizontal="right"/>
    </xf>
    <xf numFmtId="10" fontId="0" fillId="9" borderId="0" xfId="11" applyNumberFormat="1" applyFont="1" applyFill="1"/>
    <xf numFmtId="0" fontId="7" fillId="5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1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2" builtinId="8" hidden="1"/>
    <cellStyle name="Hipervínculo" xfId="14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3" builtinId="9" hidden="1"/>
    <cellStyle name="Hipervínculo visitado" xfId="15" builtinId="9" hidden="1"/>
    <cellStyle name="Normal" xfId="0" builtinId="0"/>
    <cellStyle name="Porcentual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theme" Target="theme/theme1.xml"/><Relationship Id="rId28" Type="http://schemas.openxmlformats.org/officeDocument/2006/relationships/styles" Target="styles.xml"/><Relationship Id="rId29" Type="http://schemas.openxmlformats.org/officeDocument/2006/relationships/sharedStrings" Target="sharedStrings.xml"/><Relationship Id="rId3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.0"/>
                  <c:y val="-0.069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"/>
                  <c:y val="-0.06481481481481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63812.0</c:v>
                </c:pt>
                <c:pt idx="1">
                  <c:v>53581.0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92172776"/>
        <c:axId val="2091459112"/>
        <c:axId val="0"/>
      </c:bar3DChart>
      <c:catAx>
        <c:axId val="2092172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1459112"/>
        <c:crosses val="autoZero"/>
        <c:auto val="1"/>
        <c:lblAlgn val="ctr"/>
        <c:lblOffset val="100"/>
        <c:noMultiLvlLbl val="0"/>
      </c:catAx>
      <c:valAx>
        <c:axId val="20914591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092172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HISTÓRICO_ECV_ASTURIAS!$A$9:$A$21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HISTÓRICO_ECV_ASTURIAS!$B$9:$B$21</c:f>
              <c:numCache>
                <c:formatCode>0.00%</c:formatCode>
                <c:ptCount val="13"/>
                <c:pt idx="0">
                  <c:v>0.347150676110753</c:v>
                </c:pt>
                <c:pt idx="1">
                  <c:v>0.344965495608532</c:v>
                </c:pt>
                <c:pt idx="2">
                  <c:v>0.342390438247012</c:v>
                </c:pt>
                <c:pt idx="3">
                  <c:v>0.339447374635913</c:v>
                </c:pt>
                <c:pt idx="4">
                  <c:v>0.337627613028682</c:v>
                </c:pt>
                <c:pt idx="5">
                  <c:v>0.340569985000395</c:v>
                </c:pt>
                <c:pt idx="6">
                  <c:v>0.33451063495801</c:v>
                </c:pt>
                <c:pt idx="7">
                  <c:v>0.33623324711968</c:v>
                </c:pt>
                <c:pt idx="8">
                  <c:v>0.330923379174853</c:v>
                </c:pt>
                <c:pt idx="9">
                  <c:v>0.318898879949519</c:v>
                </c:pt>
                <c:pt idx="10">
                  <c:v>0.318302790662307</c:v>
                </c:pt>
                <c:pt idx="11">
                  <c:v>0.32809306712781</c:v>
                </c:pt>
                <c:pt idx="12">
                  <c:v>0.317670933499844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407672"/>
        <c:axId val="2065410808"/>
      </c:lineChart>
      <c:catAx>
        <c:axId val="2065407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5410808"/>
        <c:crosses val="autoZero"/>
        <c:auto val="1"/>
        <c:lblAlgn val="ctr"/>
        <c:lblOffset val="100"/>
        <c:noMultiLvlLbl val="0"/>
      </c:catAx>
      <c:valAx>
        <c:axId val="206541080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65407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HISTÓRICO_ECV_ASTURIAS!$A$24:$A$36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HISTÓRICO_ECV_ASTURIAS!$B$24:$B$36</c:f>
              <c:numCache>
                <c:formatCode>#,##0</c:formatCode>
                <c:ptCount val="13"/>
                <c:pt idx="0">
                  <c:v>4313.0</c:v>
                </c:pt>
                <c:pt idx="1">
                  <c:v>4399.0</c:v>
                </c:pt>
                <c:pt idx="2">
                  <c:v>4297.0</c:v>
                </c:pt>
                <c:pt idx="3">
                  <c:v>4312.0</c:v>
                </c:pt>
                <c:pt idx="4">
                  <c:v>4167.0</c:v>
                </c:pt>
                <c:pt idx="5">
                  <c:v>4314.0</c:v>
                </c:pt>
                <c:pt idx="6">
                  <c:v>4262.0</c:v>
                </c:pt>
                <c:pt idx="7">
                  <c:v>4290.0</c:v>
                </c:pt>
                <c:pt idx="8">
                  <c:v>4211.0</c:v>
                </c:pt>
                <c:pt idx="9">
                  <c:v>4043.0</c:v>
                </c:pt>
                <c:pt idx="10">
                  <c:v>4186.0</c:v>
                </c:pt>
                <c:pt idx="11">
                  <c:v>4174.0</c:v>
                </c:pt>
                <c:pt idx="12">
                  <c:v>4070.0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754488"/>
        <c:axId val="2091757608"/>
      </c:lineChart>
      <c:catAx>
        <c:axId val="2091754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1757608"/>
        <c:crosses val="autoZero"/>
        <c:auto val="1"/>
        <c:lblAlgn val="ctr"/>
        <c:lblOffset val="100"/>
        <c:noMultiLvlLbl val="0"/>
      </c:catAx>
      <c:valAx>
        <c:axId val="2091757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091754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BALEARES'!$A$9:$A$21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'HISTÓRICO_ECV_ISLAS BALEARES'!$B$9:$B$21</c:f>
              <c:numCache>
                <c:formatCode>0.00%</c:formatCode>
                <c:ptCount val="13"/>
                <c:pt idx="0">
                  <c:v>0.356480179926905</c:v>
                </c:pt>
                <c:pt idx="1">
                  <c:v>0.355540448674371</c:v>
                </c:pt>
                <c:pt idx="2">
                  <c:v>0.341843971631206</c:v>
                </c:pt>
                <c:pt idx="3">
                  <c:v>0.336367341393832</c:v>
                </c:pt>
                <c:pt idx="4">
                  <c:v>0.340137931034483</c:v>
                </c:pt>
                <c:pt idx="5">
                  <c:v>0.324899764966127</c:v>
                </c:pt>
                <c:pt idx="6">
                  <c:v>0.326121794871795</c:v>
                </c:pt>
                <c:pt idx="7">
                  <c:v>0.328842699512445</c:v>
                </c:pt>
                <c:pt idx="8">
                  <c:v>0.319016009371339</c:v>
                </c:pt>
                <c:pt idx="9">
                  <c:v>0.304251434533125</c:v>
                </c:pt>
                <c:pt idx="10">
                  <c:v>0.303296975706495</c:v>
                </c:pt>
                <c:pt idx="11">
                  <c:v>0.306266318537859</c:v>
                </c:pt>
                <c:pt idx="12">
                  <c:v>0.291576398623678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338168"/>
        <c:axId val="2046341288"/>
      </c:lineChart>
      <c:catAx>
        <c:axId val="2046338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6341288"/>
        <c:crosses val="autoZero"/>
        <c:auto val="1"/>
        <c:lblAlgn val="ctr"/>
        <c:lblOffset val="100"/>
        <c:noMultiLvlLbl val="0"/>
      </c:catAx>
      <c:valAx>
        <c:axId val="204634128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46338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2" r="0.700000000000002" t="0.750000000000002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BALEARES'!$A$24:$A$36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'HISTÓRICO_ECV_ISLAS BALEARES'!$B$24:$B$36</c:f>
              <c:numCache>
                <c:formatCode>#,##0</c:formatCode>
                <c:ptCount val="13"/>
                <c:pt idx="0">
                  <c:v>2536.0</c:v>
                </c:pt>
                <c:pt idx="1">
                  <c:v>2615.0</c:v>
                </c:pt>
                <c:pt idx="2">
                  <c:v>2410.0</c:v>
                </c:pt>
                <c:pt idx="3">
                  <c:v>2476.0</c:v>
                </c:pt>
                <c:pt idx="4">
                  <c:v>2466.0</c:v>
                </c:pt>
                <c:pt idx="5">
                  <c:v>2350.0</c:v>
                </c:pt>
                <c:pt idx="6">
                  <c:v>2442.0</c:v>
                </c:pt>
                <c:pt idx="7">
                  <c:v>2563.0</c:v>
                </c:pt>
                <c:pt idx="8">
                  <c:v>2451.0</c:v>
                </c:pt>
                <c:pt idx="9">
                  <c:v>2333.0</c:v>
                </c:pt>
                <c:pt idx="10">
                  <c:v>2447.0</c:v>
                </c:pt>
                <c:pt idx="11">
                  <c:v>2346.0</c:v>
                </c:pt>
                <c:pt idx="12">
                  <c:v>2288.0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764968"/>
        <c:axId val="2092768104"/>
      </c:lineChart>
      <c:catAx>
        <c:axId val="2092764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2768104"/>
        <c:crosses val="autoZero"/>
        <c:auto val="1"/>
        <c:lblAlgn val="ctr"/>
        <c:lblOffset val="100"/>
        <c:noMultiLvlLbl val="0"/>
      </c:catAx>
      <c:valAx>
        <c:axId val="20927681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092764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2" r="0.700000000000002" t="0.750000000000002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HISTÓRICO_ECV_CANARIAS!$A$9:$A$21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HISTÓRICO_ECV_CANARIAS!$B$9:$B$21</c:f>
              <c:numCache>
                <c:formatCode>0.00%</c:formatCode>
                <c:ptCount val="13"/>
                <c:pt idx="0">
                  <c:v>0.347382618224732</c:v>
                </c:pt>
                <c:pt idx="1">
                  <c:v>0.342678875293736</c:v>
                </c:pt>
                <c:pt idx="2">
                  <c:v>0.321882240153391</c:v>
                </c:pt>
                <c:pt idx="3">
                  <c:v>0.310336745058208</c:v>
                </c:pt>
                <c:pt idx="4">
                  <c:v>0.306255909234163</c:v>
                </c:pt>
                <c:pt idx="5">
                  <c:v>0.300867447877035</c:v>
                </c:pt>
                <c:pt idx="6">
                  <c:v>0.285470212449859</c:v>
                </c:pt>
                <c:pt idx="7">
                  <c:v>0.278458436724566</c:v>
                </c:pt>
                <c:pt idx="8">
                  <c:v>0.260838996953363</c:v>
                </c:pt>
                <c:pt idx="9">
                  <c:v>0.248507187615186</c:v>
                </c:pt>
                <c:pt idx="10">
                  <c:v>0.246289326042184</c:v>
                </c:pt>
                <c:pt idx="11">
                  <c:v>0.228470743704574</c:v>
                </c:pt>
                <c:pt idx="12">
                  <c:v>0.243388458586281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777384"/>
        <c:axId val="2091780504"/>
      </c:lineChart>
      <c:catAx>
        <c:axId val="2091777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1780504"/>
        <c:crosses val="autoZero"/>
        <c:auto val="1"/>
        <c:lblAlgn val="ctr"/>
        <c:lblOffset val="100"/>
        <c:noMultiLvlLbl val="0"/>
      </c:catAx>
      <c:valAx>
        <c:axId val="20917805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91777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HISTÓRICO_ECV_CANARIAS!$A$24:$A$36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HISTÓRICO_ECV_CANARIAS!$B$24:$B$36</c:f>
              <c:numCache>
                <c:formatCode>#,##0</c:formatCode>
                <c:ptCount val="13"/>
                <c:pt idx="0">
                  <c:v>4121.0</c:v>
                </c:pt>
                <c:pt idx="1">
                  <c:v>4229.0</c:v>
                </c:pt>
                <c:pt idx="2">
                  <c:v>4029.0</c:v>
                </c:pt>
                <c:pt idx="3">
                  <c:v>3972.0</c:v>
                </c:pt>
                <c:pt idx="4">
                  <c:v>3887.0</c:v>
                </c:pt>
                <c:pt idx="5">
                  <c:v>3954.0</c:v>
                </c:pt>
                <c:pt idx="6">
                  <c:v>3843.0</c:v>
                </c:pt>
                <c:pt idx="7">
                  <c:v>3591.0</c:v>
                </c:pt>
                <c:pt idx="8">
                  <c:v>3339.0</c:v>
                </c:pt>
                <c:pt idx="9">
                  <c:v>3371.0</c:v>
                </c:pt>
                <c:pt idx="10">
                  <c:v>3468.0</c:v>
                </c:pt>
                <c:pt idx="11">
                  <c:v>3112.0</c:v>
                </c:pt>
                <c:pt idx="12">
                  <c:v>3488.0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792472"/>
        <c:axId val="2092795592"/>
      </c:lineChart>
      <c:catAx>
        <c:axId val="2092792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2795592"/>
        <c:crosses val="autoZero"/>
        <c:auto val="1"/>
        <c:lblAlgn val="ctr"/>
        <c:lblOffset val="100"/>
        <c:noMultiLvlLbl val="0"/>
      </c:catAx>
      <c:valAx>
        <c:axId val="20927955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092792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HISTÓRICO_ECV_CANTABRIA!$A$9:$A$21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HISTÓRICO_ECV_CANTABRIA!$B$9:$B$21</c:f>
              <c:numCache>
                <c:formatCode>0.00%</c:formatCode>
                <c:ptCount val="13"/>
                <c:pt idx="0">
                  <c:v>0.337817355058734</c:v>
                </c:pt>
                <c:pt idx="1">
                  <c:v>0.321726245601037</c:v>
                </c:pt>
                <c:pt idx="2">
                  <c:v>0.30897583429229</c:v>
                </c:pt>
                <c:pt idx="3">
                  <c:v>0.310614525139665</c:v>
                </c:pt>
                <c:pt idx="4">
                  <c:v>0.30702881262617</c:v>
                </c:pt>
                <c:pt idx="5">
                  <c:v>0.311308993766696</c:v>
                </c:pt>
                <c:pt idx="6">
                  <c:v>0.289931184353495</c:v>
                </c:pt>
                <c:pt idx="7">
                  <c:v>0.29947397061491</c:v>
                </c:pt>
                <c:pt idx="8">
                  <c:v>0.321441639224296</c:v>
                </c:pt>
                <c:pt idx="9">
                  <c:v>0.307527648947556</c:v>
                </c:pt>
                <c:pt idx="10">
                  <c:v>0.291810048176187</c:v>
                </c:pt>
                <c:pt idx="11">
                  <c:v>0.281813314295913</c:v>
                </c:pt>
                <c:pt idx="12">
                  <c:v>0.27614849974572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813048"/>
        <c:axId val="2092816168"/>
      </c:lineChart>
      <c:catAx>
        <c:axId val="209281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2816168"/>
        <c:crosses val="autoZero"/>
        <c:auto val="1"/>
        <c:lblAlgn val="ctr"/>
        <c:lblOffset val="100"/>
        <c:noMultiLvlLbl val="0"/>
      </c:catAx>
      <c:valAx>
        <c:axId val="20928161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92813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HISTÓRICO_ECV_CANTABRIA!$A$24:$A$36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HISTÓRICO_ECV_CANTABRIA!$B$24:$B$36</c:f>
              <c:numCache>
                <c:formatCode>#,##0</c:formatCode>
                <c:ptCount val="13"/>
                <c:pt idx="0">
                  <c:v>1783.0</c:v>
                </c:pt>
                <c:pt idx="1">
                  <c:v>1737.0</c:v>
                </c:pt>
                <c:pt idx="2">
                  <c:v>1611.0</c:v>
                </c:pt>
                <c:pt idx="3">
                  <c:v>1668.0</c:v>
                </c:pt>
                <c:pt idx="4">
                  <c:v>1673.0</c:v>
                </c:pt>
                <c:pt idx="5">
                  <c:v>1748.0</c:v>
                </c:pt>
                <c:pt idx="6">
                  <c:v>1601.0</c:v>
                </c:pt>
                <c:pt idx="7">
                  <c:v>1651.0</c:v>
                </c:pt>
                <c:pt idx="8">
                  <c:v>1757.0</c:v>
                </c:pt>
                <c:pt idx="9">
                  <c:v>1724.0</c:v>
                </c:pt>
                <c:pt idx="10">
                  <c:v>1696.0</c:v>
                </c:pt>
                <c:pt idx="11">
                  <c:v>1579.0</c:v>
                </c:pt>
                <c:pt idx="12">
                  <c:v>1629.0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477944"/>
        <c:axId val="2065481064"/>
      </c:lineChart>
      <c:catAx>
        <c:axId val="2065477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5481064"/>
        <c:crosses val="autoZero"/>
        <c:auto val="1"/>
        <c:lblAlgn val="ctr"/>
        <c:lblOffset val="100"/>
        <c:noMultiLvlLbl val="0"/>
      </c:catAx>
      <c:valAx>
        <c:axId val="20654810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065477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MANCHA'!$A$9:$A$21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'HISTÓRICO_ECVCASTILLA LA MANCHA'!$B$9:$B$21</c:f>
              <c:numCache>
                <c:formatCode>0.00%</c:formatCode>
                <c:ptCount val="13"/>
                <c:pt idx="0">
                  <c:v>0.339079478864425</c:v>
                </c:pt>
                <c:pt idx="1">
                  <c:v>0.340174966352624</c:v>
                </c:pt>
                <c:pt idx="2">
                  <c:v>0.32396950065929</c:v>
                </c:pt>
                <c:pt idx="3">
                  <c:v>0.317672509429776</c:v>
                </c:pt>
                <c:pt idx="4">
                  <c:v>0.321717990275527</c:v>
                </c:pt>
                <c:pt idx="5">
                  <c:v>0.31511076821338</c:v>
                </c:pt>
                <c:pt idx="6">
                  <c:v>0.315572191335939</c:v>
                </c:pt>
                <c:pt idx="7">
                  <c:v>0.303303134319959</c:v>
                </c:pt>
                <c:pt idx="8">
                  <c:v>0.31362777109469</c:v>
                </c:pt>
                <c:pt idx="9">
                  <c:v>0.301501135545339</c:v>
                </c:pt>
                <c:pt idx="10">
                  <c:v>0.296099942260249</c:v>
                </c:pt>
                <c:pt idx="11">
                  <c:v>0.297564186965109</c:v>
                </c:pt>
                <c:pt idx="12">
                  <c:v>0.285706512867947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515992"/>
        <c:axId val="2065519064"/>
      </c:lineChart>
      <c:catAx>
        <c:axId val="2065515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5519064"/>
        <c:crosses val="autoZero"/>
        <c:auto val="1"/>
        <c:lblAlgn val="ctr"/>
        <c:lblOffset val="100"/>
        <c:noMultiLvlLbl val="0"/>
      </c:catAx>
      <c:valAx>
        <c:axId val="206551906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65515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2" r="0.700000000000002" t="0.750000000000002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MANCHA'!$A$24:$A$36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'HISTÓRICO_ECVCASTILLA LA MANCHA'!$B$24:$B$36</c:f>
              <c:numCache>
                <c:formatCode>#,##0</c:formatCode>
                <c:ptCount val="13"/>
                <c:pt idx="0">
                  <c:v>5960.0</c:v>
                </c:pt>
                <c:pt idx="1">
                  <c:v>6066.0</c:v>
                </c:pt>
                <c:pt idx="2">
                  <c:v>5651.0</c:v>
                </c:pt>
                <c:pt idx="3">
                  <c:v>5727.0</c:v>
                </c:pt>
                <c:pt idx="4">
                  <c:v>5558.0</c:v>
                </c:pt>
                <c:pt idx="5">
                  <c:v>5718.0</c:v>
                </c:pt>
                <c:pt idx="6">
                  <c:v>5733.0</c:v>
                </c:pt>
                <c:pt idx="7">
                  <c:v>5390.0</c:v>
                </c:pt>
                <c:pt idx="8">
                  <c:v>5475.0</c:v>
                </c:pt>
                <c:pt idx="9">
                  <c:v>5443.0</c:v>
                </c:pt>
                <c:pt idx="10">
                  <c:v>5641.0</c:v>
                </c:pt>
                <c:pt idx="11">
                  <c:v>5424.0</c:v>
                </c:pt>
                <c:pt idx="12">
                  <c:v>5251.0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545112"/>
        <c:axId val="2065548184"/>
      </c:lineChart>
      <c:catAx>
        <c:axId val="2065545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5548184"/>
        <c:crosses val="autoZero"/>
        <c:auto val="1"/>
        <c:lblAlgn val="ctr"/>
        <c:lblOffset val="100"/>
        <c:noMultiLvlLbl val="0"/>
      </c:catAx>
      <c:valAx>
        <c:axId val="20655481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065545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2" r="0.700000000000002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ECV_CIFR. ABSOL_ESPAÑA'!$A$8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ECV_CIFR. ABSOL_ESPAÑA'!$B$7:$M$7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ECV_CIFR. ABSOL_ESPAÑA'!$B$8:$M$8</c:f>
              <c:numCache>
                <c:formatCode>#,##0</c:formatCode>
                <c:ptCount val="12"/>
                <c:pt idx="0">
                  <c:v>37225.0</c:v>
                </c:pt>
                <c:pt idx="1">
                  <c:v>34250.0</c:v>
                </c:pt>
                <c:pt idx="2">
                  <c:v>34750.0</c:v>
                </c:pt>
                <c:pt idx="3">
                  <c:v>32900.0</c:v>
                </c:pt>
                <c:pt idx="4">
                  <c:v>33034.0</c:v>
                </c:pt>
                <c:pt idx="5">
                  <c:v>31833.0</c:v>
                </c:pt>
                <c:pt idx="6">
                  <c:v>31157.0</c:v>
                </c:pt>
                <c:pt idx="7">
                  <c:v>30161.0</c:v>
                </c:pt>
                <c:pt idx="8">
                  <c:v>28855.0</c:v>
                </c:pt>
                <c:pt idx="9">
                  <c:v>29520.0</c:v>
                </c:pt>
                <c:pt idx="10">
                  <c:v>27850.0</c:v>
                </c:pt>
                <c:pt idx="11">
                  <c:v>27579.0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ECV_CIFR. ABSOL_ESPAÑA'!$A$9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ECV_CIFR. ABSOL_ESPAÑA'!$B$7:$M$7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ECV_CIFR. ABSOL_ESPAÑA'!$B$9:$M$9</c:f>
              <c:numCache>
                <c:formatCode>#,##0</c:formatCode>
                <c:ptCount val="12"/>
                <c:pt idx="0">
                  <c:v>16742.0</c:v>
                </c:pt>
                <c:pt idx="1">
                  <c:v>16728.0</c:v>
                </c:pt>
                <c:pt idx="2">
                  <c:v>17600.0</c:v>
                </c:pt>
                <c:pt idx="3">
                  <c:v>17142.0</c:v>
                </c:pt>
                <c:pt idx="4">
                  <c:v>18305.0</c:v>
                </c:pt>
                <c:pt idx="5">
                  <c:v>19143.0</c:v>
                </c:pt>
                <c:pt idx="6">
                  <c:v>19483.0</c:v>
                </c:pt>
                <c:pt idx="7">
                  <c:v>20531.0</c:v>
                </c:pt>
                <c:pt idx="8">
                  <c:v>20466.0</c:v>
                </c:pt>
                <c:pt idx="9">
                  <c:v>21567.0</c:v>
                </c:pt>
                <c:pt idx="10">
                  <c:v>20914.0</c:v>
                </c:pt>
                <c:pt idx="11">
                  <c:v>21345.0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ECV_CIFR. ABSOL_ESPAÑA'!$A$10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ECV_CIFR. ABSOL_ESPAÑA'!$B$7:$M$7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ECV_CIFR. ABSOL_ESPAÑA'!$B$10:$M$10</c:f>
              <c:numCache>
                <c:formatCode>#,##0</c:formatCode>
                <c:ptCount val="12"/>
                <c:pt idx="0">
                  <c:v>19863.0</c:v>
                </c:pt>
                <c:pt idx="1">
                  <c:v>19123.0</c:v>
                </c:pt>
                <c:pt idx="2">
                  <c:v>19846.0</c:v>
                </c:pt>
                <c:pt idx="3">
                  <c:v>18895.0</c:v>
                </c:pt>
                <c:pt idx="4">
                  <c:v>20092.0</c:v>
                </c:pt>
                <c:pt idx="5">
                  <c:v>20241.0</c:v>
                </c:pt>
                <c:pt idx="6">
                  <c:v>17592.0</c:v>
                </c:pt>
                <c:pt idx="7">
                  <c:v>16038.0</c:v>
                </c:pt>
                <c:pt idx="8">
                  <c:v>17089.0</c:v>
                </c:pt>
                <c:pt idx="9">
                  <c:v>18453.0</c:v>
                </c:pt>
                <c:pt idx="10">
                  <c:v>16888.0</c:v>
                </c:pt>
                <c:pt idx="11">
                  <c:v>17095.0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ECV_CIFR. ABSOL_ESPAÑA'!$A$11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ECV_CIFR. ABSOL_ESPAÑA'!$B$7:$M$7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ECV_CIFR. ABSOL_ESPAÑA'!$B$11:$M$11</c:f>
              <c:numCache>
                <c:formatCode>#,##0</c:formatCode>
                <c:ptCount val="12"/>
                <c:pt idx="0">
                  <c:v>15273.0</c:v>
                </c:pt>
                <c:pt idx="1">
                  <c:v>15344.0</c:v>
                </c:pt>
                <c:pt idx="2">
                  <c:v>15744.0</c:v>
                </c:pt>
                <c:pt idx="3">
                  <c:v>15064.0</c:v>
                </c:pt>
                <c:pt idx="4">
                  <c:v>15628.0</c:v>
                </c:pt>
                <c:pt idx="5">
                  <c:v>15495.0</c:v>
                </c:pt>
                <c:pt idx="6">
                  <c:v>16177.0</c:v>
                </c:pt>
                <c:pt idx="7">
                  <c:v>16584.0</c:v>
                </c:pt>
                <c:pt idx="8">
                  <c:v>16736.0</c:v>
                </c:pt>
                <c:pt idx="9">
                  <c:v>17107.0</c:v>
                </c:pt>
                <c:pt idx="10">
                  <c:v>16877.0</c:v>
                </c:pt>
                <c:pt idx="11">
                  <c:v>16671.0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ECV_CIFR. ABSOL_ESPAÑA'!$A$12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ECV_CIFR. ABSOL_ESPAÑA'!$B$7:$M$7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ECV_CIFR. ABSOL_ESPAÑA'!$B$12:$M$12</c:f>
              <c:numCache>
                <c:formatCode>#,##0</c:formatCode>
                <c:ptCount val="12"/>
                <c:pt idx="0">
                  <c:v>25080.0</c:v>
                </c:pt>
                <c:pt idx="1">
                  <c:v>23496.0</c:v>
                </c:pt>
                <c:pt idx="2">
                  <c:v>23569.0</c:v>
                </c:pt>
                <c:pt idx="3">
                  <c:v>22028.0</c:v>
                </c:pt>
                <c:pt idx="4">
                  <c:v>21594.0</c:v>
                </c:pt>
                <c:pt idx="5">
                  <c:v>20433.0</c:v>
                </c:pt>
                <c:pt idx="6">
                  <c:v>19437.0</c:v>
                </c:pt>
                <c:pt idx="7">
                  <c:v>18684.0</c:v>
                </c:pt>
                <c:pt idx="8">
                  <c:v>18101.0</c:v>
                </c:pt>
                <c:pt idx="9">
                  <c:v>17644.0</c:v>
                </c:pt>
                <c:pt idx="10">
                  <c:v>16536.0</c:v>
                </c:pt>
                <c:pt idx="11">
                  <c:v>15893.0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ECV_CIFR. ABSOL_ESPAÑA'!$A$13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ECV_CIFR. ABSOL_ESPAÑA'!$B$7:$M$7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ECV_CIFR. ABSOL_ESPAÑA'!$B$13:$M$13</c:f>
              <c:numCache>
                <c:formatCode>#,##0</c:formatCode>
                <c:ptCount val="12"/>
                <c:pt idx="0">
                  <c:v>6228.0</c:v>
                </c:pt>
                <c:pt idx="1">
                  <c:v>6206.0</c:v>
                </c:pt>
                <c:pt idx="2">
                  <c:v>6661.0</c:v>
                </c:pt>
                <c:pt idx="3">
                  <c:v>6676.0</c:v>
                </c:pt>
                <c:pt idx="4">
                  <c:v>7486.0</c:v>
                </c:pt>
                <c:pt idx="5">
                  <c:v>7654.0</c:v>
                </c:pt>
                <c:pt idx="6">
                  <c:v>8233.0</c:v>
                </c:pt>
                <c:pt idx="7">
                  <c:v>9474.0</c:v>
                </c:pt>
                <c:pt idx="8">
                  <c:v>9669.0</c:v>
                </c:pt>
                <c:pt idx="9">
                  <c:v>10273.0</c:v>
                </c:pt>
                <c:pt idx="10">
                  <c:v>11243.0</c:v>
                </c:pt>
                <c:pt idx="11">
                  <c:v>11573.0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ECV_CIFR. ABSOL_ESPAÑA'!$A$14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ECV_CIFR. ABSOL_ESPAÑA'!$B$7:$M$7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ECV_CIFR. ABSOL_ESPAÑA'!$B$14:$M$14</c:f>
              <c:numCache>
                <c:formatCode>#,##0</c:formatCode>
                <c:ptCount val="12"/>
                <c:pt idx="0">
                  <c:v>4110.0</c:v>
                </c:pt>
                <c:pt idx="1">
                  <c:v>4024.0</c:v>
                </c:pt>
                <c:pt idx="2">
                  <c:v>4112.0</c:v>
                </c:pt>
                <c:pt idx="3">
                  <c:v>3906.0</c:v>
                </c:pt>
                <c:pt idx="4">
                  <c:v>3906.0</c:v>
                </c:pt>
                <c:pt idx="5">
                  <c:v>4026.0</c:v>
                </c:pt>
                <c:pt idx="6">
                  <c:v>4093.0</c:v>
                </c:pt>
                <c:pt idx="7">
                  <c:v>3948.0</c:v>
                </c:pt>
                <c:pt idx="8">
                  <c:v>3990.0</c:v>
                </c:pt>
                <c:pt idx="9">
                  <c:v>4166.0</c:v>
                </c:pt>
                <c:pt idx="10">
                  <c:v>4170.0</c:v>
                </c:pt>
                <c:pt idx="11">
                  <c:v>4137.0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ECV_CIFR. ABSOL_ESPAÑA'!$A$15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ECV_CIFR. ABSOL_ESPAÑA'!$B$7:$M$7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ECV_CIFR. ABSOL_ESPAÑA'!$B$15:$M$15</c:f>
              <c:numCache>
                <c:formatCode>#,##0</c:formatCode>
                <c:ptCount val="12"/>
                <c:pt idx="0">
                  <c:v>3513.0</c:v>
                </c:pt>
                <c:pt idx="1">
                  <c:v>3130.0</c:v>
                </c:pt>
                <c:pt idx="2">
                  <c:v>3029.0</c:v>
                </c:pt>
                <c:pt idx="3">
                  <c:v>2798.0</c:v>
                </c:pt>
                <c:pt idx="4">
                  <c:v>2715.0</c:v>
                </c:pt>
                <c:pt idx="5">
                  <c:v>2609.0</c:v>
                </c:pt>
                <c:pt idx="6">
                  <c:v>2126.0</c:v>
                </c:pt>
                <c:pt idx="7">
                  <c:v>1897.0</c:v>
                </c:pt>
                <c:pt idx="8">
                  <c:v>1717.0</c:v>
                </c:pt>
                <c:pt idx="9">
                  <c:v>1790.0</c:v>
                </c:pt>
                <c:pt idx="10">
                  <c:v>1563.0</c:v>
                </c:pt>
                <c:pt idx="11">
                  <c:v>1437.0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ECV_CIFR. ABSOL_ESPAÑA'!$A$16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ECV_CIFR. ABSOL_ESPAÑA'!$B$7:$M$7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ECV_CIFR. ABSOL_ESPAÑA'!$B$16:$M$16</c:f>
              <c:numCache>
                <c:formatCode>#,##0</c:formatCode>
                <c:ptCount val="12"/>
                <c:pt idx="0">
                  <c:v>1749.0</c:v>
                </c:pt>
                <c:pt idx="1">
                  <c:v>1566.0</c:v>
                </c:pt>
                <c:pt idx="2">
                  <c:v>1596.0</c:v>
                </c:pt>
                <c:pt idx="3">
                  <c:v>1351.0</c:v>
                </c:pt>
                <c:pt idx="4">
                  <c:v>1366.0</c:v>
                </c:pt>
                <c:pt idx="5">
                  <c:v>1359.0</c:v>
                </c:pt>
                <c:pt idx="6">
                  <c:v>1759.0</c:v>
                </c:pt>
                <c:pt idx="7">
                  <c:v>1811.0</c:v>
                </c:pt>
                <c:pt idx="8">
                  <c:v>1704.0</c:v>
                </c:pt>
                <c:pt idx="9">
                  <c:v>1577.0</c:v>
                </c:pt>
                <c:pt idx="10">
                  <c:v>1443.0</c:v>
                </c:pt>
                <c:pt idx="11">
                  <c:v>1663.0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304392"/>
        <c:axId val="2092307368"/>
      </c:lineChart>
      <c:catAx>
        <c:axId val="2092304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2307368"/>
        <c:crosses val="autoZero"/>
        <c:auto val="1"/>
        <c:lblAlgn val="ctr"/>
        <c:lblOffset val="100"/>
        <c:noMultiLvlLbl val="0"/>
      </c:catAx>
      <c:valAx>
        <c:axId val="2092307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2304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LEÓN'!$A$9:$A$21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'HISTÓRICO_ECV_CASTILLA Y LEÓN'!$B$9:$B$21</c:f>
              <c:numCache>
                <c:formatCode>0.00%</c:formatCode>
                <c:ptCount val="13"/>
                <c:pt idx="0">
                  <c:v>0.330828494440017</c:v>
                </c:pt>
                <c:pt idx="1">
                  <c:v>0.326396089468227</c:v>
                </c:pt>
                <c:pt idx="2">
                  <c:v>0.324057552864356</c:v>
                </c:pt>
                <c:pt idx="3">
                  <c:v>0.31622251347022</c:v>
                </c:pt>
                <c:pt idx="4">
                  <c:v>0.320458891013384</c:v>
                </c:pt>
                <c:pt idx="5">
                  <c:v>0.317259532775198</c:v>
                </c:pt>
                <c:pt idx="6">
                  <c:v>0.312536507009346</c:v>
                </c:pt>
                <c:pt idx="7">
                  <c:v>0.313540592308826</c:v>
                </c:pt>
                <c:pt idx="8">
                  <c:v>0.3114735948629</c:v>
                </c:pt>
                <c:pt idx="9">
                  <c:v>0.306112650046168</c:v>
                </c:pt>
                <c:pt idx="10">
                  <c:v>0.301921511730776</c:v>
                </c:pt>
                <c:pt idx="11">
                  <c:v>0.301377831097539</c:v>
                </c:pt>
                <c:pt idx="12">
                  <c:v>0.297549213661064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830520"/>
        <c:axId val="2091833640"/>
      </c:lineChart>
      <c:catAx>
        <c:axId val="2091830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1833640"/>
        <c:crosses val="autoZero"/>
        <c:auto val="1"/>
        <c:lblAlgn val="ctr"/>
        <c:lblOffset val="100"/>
        <c:noMultiLvlLbl val="0"/>
      </c:catAx>
      <c:valAx>
        <c:axId val="209183364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91830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2" r="0.700000000000002" t="0.750000000000002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LEÓN'!$A$24:$A$36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'HISTÓRICO_ECV_CASTILLA Y LEÓN'!$B$24:$B$36</c:f>
              <c:numCache>
                <c:formatCode>#,##0</c:formatCode>
                <c:ptCount val="13"/>
                <c:pt idx="0">
                  <c:v>8717.0</c:v>
                </c:pt>
                <c:pt idx="1">
                  <c:v>8814.0</c:v>
                </c:pt>
                <c:pt idx="2">
                  <c:v>8536.0</c:v>
                </c:pt>
                <c:pt idx="3">
                  <c:v>8686.0</c:v>
                </c:pt>
                <c:pt idx="4">
                  <c:v>8380.0</c:v>
                </c:pt>
                <c:pt idx="5">
                  <c:v>8678.0</c:v>
                </c:pt>
                <c:pt idx="6">
                  <c:v>8561.0</c:v>
                </c:pt>
                <c:pt idx="7">
                  <c:v>8512.0</c:v>
                </c:pt>
                <c:pt idx="8">
                  <c:v>8440.0</c:v>
                </c:pt>
                <c:pt idx="9">
                  <c:v>8288.0</c:v>
                </c:pt>
                <c:pt idx="10">
                  <c:v>8532.0</c:v>
                </c:pt>
                <c:pt idx="11">
                  <c:v>8290.0</c:v>
                </c:pt>
                <c:pt idx="12">
                  <c:v>8268.0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564904"/>
        <c:axId val="2065568024"/>
      </c:lineChart>
      <c:catAx>
        <c:axId val="2065564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5568024"/>
        <c:crosses val="autoZero"/>
        <c:auto val="1"/>
        <c:lblAlgn val="ctr"/>
        <c:lblOffset val="100"/>
        <c:noMultiLvlLbl val="0"/>
      </c:catAx>
      <c:valAx>
        <c:axId val="20655680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065564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2" r="0.700000000000002" t="0.750000000000002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HISTÓRICO_ECV_CATALUÑA!$A$9:$A$21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HISTÓRICO_ECV_CATALUÑA!$B$9:$B$21</c:f>
              <c:numCache>
                <c:formatCode>0.00%</c:formatCode>
                <c:ptCount val="13"/>
                <c:pt idx="0">
                  <c:v>0.320400262693996</c:v>
                </c:pt>
                <c:pt idx="1">
                  <c:v>0.31098997019055</c:v>
                </c:pt>
                <c:pt idx="2">
                  <c:v>0.307817589576547</c:v>
                </c:pt>
                <c:pt idx="3">
                  <c:v>0.308966120077051</c:v>
                </c:pt>
                <c:pt idx="4">
                  <c:v>0.304149456474777</c:v>
                </c:pt>
                <c:pt idx="5">
                  <c:v>0.30002499791684</c:v>
                </c:pt>
                <c:pt idx="6">
                  <c:v>0.296023956080519</c:v>
                </c:pt>
                <c:pt idx="7">
                  <c:v>0.290386817344551</c:v>
                </c:pt>
                <c:pt idx="8">
                  <c:v>0.286214405360134</c:v>
                </c:pt>
                <c:pt idx="9">
                  <c:v>0.279241709310826</c:v>
                </c:pt>
                <c:pt idx="10">
                  <c:v>0.286358511837655</c:v>
                </c:pt>
                <c:pt idx="11">
                  <c:v>0.280000657819001</c:v>
                </c:pt>
                <c:pt idx="12">
                  <c:v>0.276080823235865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855272"/>
        <c:axId val="2092858392"/>
      </c:lineChart>
      <c:catAx>
        <c:axId val="2092855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2858392"/>
        <c:crosses val="autoZero"/>
        <c:auto val="1"/>
        <c:lblAlgn val="ctr"/>
        <c:lblOffset val="100"/>
        <c:noMultiLvlLbl val="0"/>
      </c:catAx>
      <c:valAx>
        <c:axId val="20928583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92855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HISTÓRICO_ECV_CATALUÑA!$A$24:$A$36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HISTÓRICO_ECV_CATALUÑA!$B$24:$B$36</c:f>
              <c:numCache>
                <c:formatCode>#,##0</c:formatCode>
                <c:ptCount val="13"/>
                <c:pt idx="0">
                  <c:v>18539.0</c:v>
                </c:pt>
                <c:pt idx="1">
                  <c:v>18883.0</c:v>
                </c:pt>
                <c:pt idx="2">
                  <c:v>17766.0</c:v>
                </c:pt>
                <c:pt idx="3">
                  <c:v>19087.0</c:v>
                </c:pt>
                <c:pt idx="4">
                  <c:v>17599.0</c:v>
                </c:pt>
                <c:pt idx="5">
                  <c:v>18003.0</c:v>
                </c:pt>
                <c:pt idx="6">
                  <c:v>17794.0</c:v>
                </c:pt>
                <c:pt idx="7">
                  <c:v>17499.0</c:v>
                </c:pt>
                <c:pt idx="8">
                  <c:v>17087.0</c:v>
                </c:pt>
                <c:pt idx="9">
                  <c:v>16807.0</c:v>
                </c:pt>
                <c:pt idx="10">
                  <c:v>18034.0</c:v>
                </c:pt>
                <c:pt idx="11">
                  <c:v>17026.0</c:v>
                </c:pt>
                <c:pt idx="12">
                  <c:v>16929.0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588408"/>
        <c:axId val="2065591528"/>
      </c:lineChart>
      <c:catAx>
        <c:axId val="2065588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5591528"/>
        <c:crosses val="autoZero"/>
        <c:auto val="1"/>
        <c:lblAlgn val="ctr"/>
        <c:lblOffset val="100"/>
        <c:noMultiLvlLbl val="0"/>
      </c:catAx>
      <c:valAx>
        <c:axId val="20655915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065588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HISTÓRICO_ECV_EXTREMADURA!$A$9:$A$21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HISTÓRICO_ECV_EXTREMADURA!$B$9:$B$21</c:f>
              <c:numCache>
                <c:formatCode>0.00%</c:formatCode>
                <c:ptCount val="13"/>
                <c:pt idx="0">
                  <c:v>0.35320883496066</c:v>
                </c:pt>
                <c:pt idx="1">
                  <c:v>0.348089427273537</c:v>
                </c:pt>
                <c:pt idx="2">
                  <c:v>0.342769407926303</c:v>
                </c:pt>
                <c:pt idx="3">
                  <c:v>0.337839047533793</c:v>
                </c:pt>
                <c:pt idx="4">
                  <c:v>0.330630369726808</c:v>
                </c:pt>
                <c:pt idx="5">
                  <c:v>0.327167952411934</c:v>
                </c:pt>
                <c:pt idx="6">
                  <c:v>0.330236567378604</c:v>
                </c:pt>
                <c:pt idx="7">
                  <c:v>0.3175474506885</c:v>
                </c:pt>
                <c:pt idx="8">
                  <c:v>0.318139792899408</c:v>
                </c:pt>
                <c:pt idx="9">
                  <c:v>0.316515495086924</c:v>
                </c:pt>
                <c:pt idx="10">
                  <c:v>0.308451573103023</c:v>
                </c:pt>
                <c:pt idx="11">
                  <c:v>0.309789006610522</c:v>
                </c:pt>
                <c:pt idx="12">
                  <c:v>0.3174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885272"/>
        <c:axId val="2092888392"/>
      </c:lineChart>
      <c:catAx>
        <c:axId val="2092885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2888392"/>
        <c:crosses val="autoZero"/>
        <c:auto val="1"/>
        <c:lblAlgn val="ctr"/>
        <c:lblOffset val="100"/>
        <c:noMultiLvlLbl val="0"/>
      </c:catAx>
      <c:valAx>
        <c:axId val="20928883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92885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"/>
          <c:y val="0.0585585585585585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HISTÓRICO_ECV_EXTREMADURA!$A$24:$A$36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HISTÓRICO_ECV_EXTREMADURA!$B$24:$B$36</c:f>
              <c:numCache>
                <c:formatCode>#,##0</c:formatCode>
                <c:ptCount val="13"/>
                <c:pt idx="0">
                  <c:v>3726.0</c:v>
                </c:pt>
                <c:pt idx="1">
                  <c:v>3908.0</c:v>
                </c:pt>
                <c:pt idx="2">
                  <c:v>3572.0</c:v>
                </c:pt>
                <c:pt idx="3">
                  <c:v>3774.0</c:v>
                </c:pt>
                <c:pt idx="4">
                  <c:v>3425.0</c:v>
                </c:pt>
                <c:pt idx="5">
                  <c:v>3520.0</c:v>
                </c:pt>
                <c:pt idx="6">
                  <c:v>3448.0</c:v>
                </c:pt>
                <c:pt idx="7">
                  <c:v>3413.0</c:v>
                </c:pt>
                <c:pt idx="8">
                  <c:v>3441.0</c:v>
                </c:pt>
                <c:pt idx="9">
                  <c:v>3350.0</c:v>
                </c:pt>
                <c:pt idx="10">
                  <c:v>3500.0</c:v>
                </c:pt>
                <c:pt idx="11">
                  <c:v>3421.0</c:v>
                </c:pt>
                <c:pt idx="12">
                  <c:v>3428.0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376856"/>
        <c:axId val="2046379976"/>
      </c:lineChart>
      <c:catAx>
        <c:axId val="2046376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6379976"/>
        <c:crosses val="autoZero"/>
        <c:auto val="1"/>
        <c:lblAlgn val="ctr"/>
        <c:lblOffset val="100"/>
        <c:noMultiLvlLbl val="0"/>
      </c:catAx>
      <c:valAx>
        <c:axId val="20463799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046376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HISTÓRICO_ECV_GALICIA!$A$9:$A$21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HISTÓRICO_ECV_GALICIA!$B$9:$B$21</c:f>
              <c:numCache>
                <c:formatCode>0.00%</c:formatCode>
                <c:ptCount val="13"/>
                <c:pt idx="0">
                  <c:v>0.356082248792015</c:v>
                </c:pt>
                <c:pt idx="1">
                  <c:v>0.350075490689482</c:v>
                </c:pt>
                <c:pt idx="2">
                  <c:v>0.349754730203224</c:v>
                </c:pt>
                <c:pt idx="3">
                  <c:v>0.3392778137018</c:v>
                </c:pt>
                <c:pt idx="4">
                  <c:v>0.342883391745211</c:v>
                </c:pt>
                <c:pt idx="5">
                  <c:v>0.339600119367353</c:v>
                </c:pt>
                <c:pt idx="6">
                  <c:v>0.340713490161666</c:v>
                </c:pt>
                <c:pt idx="7">
                  <c:v>0.324685222001325</c:v>
                </c:pt>
                <c:pt idx="8">
                  <c:v>0.330666577027799</c:v>
                </c:pt>
                <c:pt idx="9">
                  <c:v>0.324174169148901</c:v>
                </c:pt>
                <c:pt idx="10">
                  <c:v>0.333225357131288</c:v>
                </c:pt>
                <c:pt idx="11">
                  <c:v>0.337265468406007</c:v>
                </c:pt>
                <c:pt idx="12">
                  <c:v>0.320291356209696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642392"/>
        <c:axId val="2065645480"/>
      </c:lineChart>
      <c:catAx>
        <c:axId val="2065642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5645480"/>
        <c:crosses val="autoZero"/>
        <c:auto val="1"/>
        <c:lblAlgn val="ctr"/>
        <c:lblOffset val="100"/>
        <c:noMultiLvlLbl val="0"/>
      </c:catAx>
      <c:valAx>
        <c:axId val="206564548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65642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HISTÓRICO_ECV_GALICIA!$A$24:$A$36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HISTÓRICO_ECV_GALICIA!$B$24:$B$36</c:f>
              <c:numCache>
                <c:formatCode>#,##0</c:formatCode>
                <c:ptCount val="13"/>
                <c:pt idx="0">
                  <c:v>10096.0</c:v>
                </c:pt>
                <c:pt idx="1">
                  <c:v>10434.0</c:v>
                </c:pt>
                <c:pt idx="2">
                  <c:v>9982.0</c:v>
                </c:pt>
                <c:pt idx="3">
                  <c:v>9969.0</c:v>
                </c:pt>
                <c:pt idx="4">
                  <c:v>10077.0</c:v>
                </c:pt>
                <c:pt idx="5">
                  <c:v>10242.0</c:v>
                </c:pt>
                <c:pt idx="6">
                  <c:v>10095.0</c:v>
                </c:pt>
                <c:pt idx="7">
                  <c:v>9799.0</c:v>
                </c:pt>
                <c:pt idx="8">
                  <c:v>9837.0</c:v>
                </c:pt>
                <c:pt idx="9">
                  <c:v>9686.0</c:v>
                </c:pt>
                <c:pt idx="10">
                  <c:v>10287.0</c:v>
                </c:pt>
                <c:pt idx="11">
                  <c:v>10264.0</c:v>
                </c:pt>
                <c:pt idx="12">
                  <c:v>9586.0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915944"/>
        <c:axId val="2092919080"/>
      </c:lineChart>
      <c:catAx>
        <c:axId val="2092915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2919080"/>
        <c:crosses val="autoZero"/>
        <c:auto val="1"/>
        <c:lblAlgn val="ctr"/>
        <c:lblOffset val="100"/>
        <c:noMultiLvlLbl val="0"/>
      </c:catAx>
      <c:valAx>
        <c:axId val="20929190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092915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RIOJA'!$A$9:$A$21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'HISTÓRICO_ECV_LA RIOJA'!$B$9:$B$21</c:f>
              <c:numCache>
                <c:formatCode>0.00%</c:formatCode>
                <c:ptCount val="13"/>
                <c:pt idx="0">
                  <c:v>0.350797266514806</c:v>
                </c:pt>
                <c:pt idx="1">
                  <c:v>0.329178885630498</c:v>
                </c:pt>
                <c:pt idx="2">
                  <c:v>0.336834208552138</c:v>
                </c:pt>
                <c:pt idx="3">
                  <c:v>0.321453529000699</c:v>
                </c:pt>
                <c:pt idx="4">
                  <c:v>0.323407463249152</c:v>
                </c:pt>
                <c:pt idx="5">
                  <c:v>0.331693605059733</c:v>
                </c:pt>
                <c:pt idx="6">
                  <c:v>0.328321678321678</c:v>
                </c:pt>
                <c:pt idx="7">
                  <c:v>0.320218579234973</c:v>
                </c:pt>
                <c:pt idx="8">
                  <c:v>0.338704028021016</c:v>
                </c:pt>
                <c:pt idx="9">
                  <c:v>0.314384748700173</c:v>
                </c:pt>
                <c:pt idx="10">
                  <c:v>0.314918954680781</c:v>
                </c:pt>
                <c:pt idx="11">
                  <c:v>0.319400905607802</c:v>
                </c:pt>
                <c:pt idx="12">
                  <c:v>0.308038808038808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981448"/>
        <c:axId val="2090977384"/>
      </c:lineChart>
      <c:catAx>
        <c:axId val="2090981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0977384"/>
        <c:crosses val="autoZero"/>
        <c:auto val="1"/>
        <c:lblAlgn val="ctr"/>
        <c:lblOffset val="100"/>
        <c:noMultiLvlLbl val="0"/>
      </c:catAx>
      <c:valAx>
        <c:axId val="209097738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90981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"/>
          <c:y val="0.0585585585585585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RIOJA'!$A$24:$A$36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'HISTÓRICO_ECV_LA RIOJA'!$B$24:$B$36</c:f>
              <c:numCache>
                <c:formatCode>#,##0</c:formatCode>
                <c:ptCount val="13"/>
                <c:pt idx="0">
                  <c:v>924.0</c:v>
                </c:pt>
                <c:pt idx="1">
                  <c:v>898.0</c:v>
                </c:pt>
                <c:pt idx="2">
                  <c:v>898.0</c:v>
                </c:pt>
                <c:pt idx="3">
                  <c:v>920.0</c:v>
                </c:pt>
                <c:pt idx="4">
                  <c:v>858.0</c:v>
                </c:pt>
                <c:pt idx="5">
                  <c:v>944.0</c:v>
                </c:pt>
                <c:pt idx="6">
                  <c:v>939.0</c:v>
                </c:pt>
                <c:pt idx="7">
                  <c:v>879.0</c:v>
                </c:pt>
                <c:pt idx="8">
                  <c:v>967.0</c:v>
                </c:pt>
                <c:pt idx="9">
                  <c:v>907.0</c:v>
                </c:pt>
                <c:pt idx="10">
                  <c:v>952.0</c:v>
                </c:pt>
                <c:pt idx="11">
                  <c:v>917.0</c:v>
                </c:pt>
                <c:pt idx="12">
                  <c:v>889.0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031064"/>
        <c:axId val="2092026952"/>
      </c:lineChart>
      <c:catAx>
        <c:axId val="2092031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2026952"/>
        <c:crosses val="autoZero"/>
        <c:auto val="1"/>
        <c:lblAlgn val="ctr"/>
        <c:lblOffset val="100"/>
        <c:noMultiLvlLbl val="0"/>
      </c:catAx>
      <c:valAx>
        <c:axId val="20920269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092031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ECV_POR %_ESPAÑA'!$A$8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ECV_POR %_ESPAÑA'!$B$7:$M$7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ECV_POR %_ESPAÑA'!$B$8:$M$8</c:f>
              <c:numCache>
                <c:formatCode>0%</c:formatCode>
                <c:ptCount val="12"/>
                <c:pt idx="0">
                  <c:v>0.286824930846105</c:v>
                </c:pt>
                <c:pt idx="1">
                  <c:v>0.276506252674239</c:v>
                </c:pt>
                <c:pt idx="2">
                  <c:v>0.273822562979189</c:v>
                </c:pt>
                <c:pt idx="3">
                  <c:v>0.272441205697251</c:v>
                </c:pt>
                <c:pt idx="4">
                  <c:v>0.266132800541385</c:v>
                </c:pt>
                <c:pt idx="5">
                  <c:v>0.259241161955486</c:v>
                </c:pt>
                <c:pt idx="6">
                  <c:v>0.259518395428838</c:v>
                </c:pt>
                <c:pt idx="7">
                  <c:v>0.253181451883688</c:v>
                </c:pt>
                <c:pt idx="8">
                  <c:v>0.243858121983993</c:v>
                </c:pt>
                <c:pt idx="9">
                  <c:v>0.241774982186294</c:v>
                </c:pt>
                <c:pt idx="10">
                  <c:v>0.237053556228933</c:v>
                </c:pt>
                <c:pt idx="11">
                  <c:v>0.234928828805806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ECV_POR %_ESPAÑA'!$A$9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ECV_POR %_ESPAÑA'!$B$7:$M$7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ECV_POR %_ESPAÑA'!$B$9:$M$9</c:f>
              <c:numCache>
                <c:formatCode>0%</c:formatCode>
                <c:ptCount val="12"/>
                <c:pt idx="0">
                  <c:v>0.128999946063814</c:v>
                </c:pt>
                <c:pt idx="1">
                  <c:v>0.135048075758677</c:v>
                </c:pt>
                <c:pt idx="2">
                  <c:v>0.138684233336223</c:v>
                </c:pt>
                <c:pt idx="3">
                  <c:v>0.14195097714475</c:v>
                </c:pt>
                <c:pt idx="4">
                  <c:v>0.147471118057458</c:v>
                </c:pt>
                <c:pt idx="5">
                  <c:v>0.155896508758643</c:v>
                </c:pt>
                <c:pt idx="6">
                  <c:v>0.162281249739707</c:v>
                </c:pt>
                <c:pt idx="7">
                  <c:v>0.17234403330871</c:v>
                </c:pt>
                <c:pt idx="8">
                  <c:v>0.172961369763452</c:v>
                </c:pt>
                <c:pt idx="9">
                  <c:v>0.176638246639967</c:v>
                </c:pt>
                <c:pt idx="10">
                  <c:v>0.178015729801505</c:v>
                </c:pt>
                <c:pt idx="11">
                  <c:v>0.18182515141448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ECV_POR %_ESPAÑA'!$A$10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ECV_POR %_ESPAÑA'!$B$7:$M$7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ECV_POR %_ESPAÑA'!$B$10:$M$10</c:f>
              <c:numCache>
                <c:formatCode>0%</c:formatCode>
                <c:ptCount val="12"/>
                <c:pt idx="0">
                  <c:v>0.153047779755438</c:v>
                </c:pt>
                <c:pt idx="1">
                  <c:v>0.154383330507722</c:v>
                </c:pt>
                <c:pt idx="2">
                  <c:v>0.156382232658561</c:v>
                </c:pt>
                <c:pt idx="3">
                  <c:v>0.156467373302418</c:v>
                </c:pt>
                <c:pt idx="4">
                  <c:v>0.161867779514364</c:v>
                </c:pt>
                <c:pt idx="5">
                  <c:v>0.164838386552979</c:v>
                </c:pt>
                <c:pt idx="6">
                  <c:v>0.146530398060921</c:v>
                </c:pt>
                <c:pt idx="7">
                  <c:v>0.134628298972534</c:v>
                </c:pt>
                <c:pt idx="8">
                  <c:v>0.144421814125263</c:v>
                </c:pt>
                <c:pt idx="9">
                  <c:v>0.151133934494705</c:v>
                </c:pt>
                <c:pt idx="10">
                  <c:v>0.143747233665861</c:v>
                </c:pt>
                <c:pt idx="11">
                  <c:v>0.145621970645609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ECV_POR %_ESPAÑA'!$A$11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ECV_POR %_ESPAÑA'!$B$7:$M$7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ECV_POR %_ESPAÑA'!$B$11:$M$11</c:f>
              <c:numCache>
                <c:formatCode>0%</c:formatCode>
                <c:ptCount val="12"/>
                <c:pt idx="0">
                  <c:v>0.117681052217933</c:v>
                </c:pt>
                <c:pt idx="1">
                  <c:v>0.123874801198059</c:v>
                </c:pt>
                <c:pt idx="2">
                  <c:v>0.124059350548039</c:v>
                </c:pt>
                <c:pt idx="3">
                  <c:v>0.124743292480954</c:v>
                </c:pt>
                <c:pt idx="4">
                  <c:v>0.125904323026602</c:v>
                </c:pt>
                <c:pt idx="5">
                  <c:v>0.126187974884562</c:v>
                </c:pt>
                <c:pt idx="6">
                  <c:v>0.134744329776689</c:v>
                </c:pt>
                <c:pt idx="7">
                  <c:v>0.13921160432476</c:v>
                </c:pt>
                <c:pt idx="8">
                  <c:v>0.14143855586637</c:v>
                </c:pt>
                <c:pt idx="9">
                  <c:v>0.140109912610465</c:v>
                </c:pt>
                <c:pt idx="10">
                  <c:v>0.143653603894998</c:v>
                </c:pt>
                <c:pt idx="11">
                  <c:v>0.142010170964197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ECV_POR %_ESPAÑA'!$A$12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ECV_POR %_ESPAÑA'!$B$7:$M$7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ECV_POR %_ESPAÑA'!$B$12:$M$12</c:f>
              <c:numCache>
                <c:formatCode>0%</c:formatCode>
                <c:ptCount val="12"/>
                <c:pt idx="0">
                  <c:v>0.193245648505582</c:v>
                </c:pt>
                <c:pt idx="1">
                  <c:v>0.189687325922158</c:v>
                </c:pt>
                <c:pt idx="2">
                  <c:v>0.185718675880763</c:v>
                </c:pt>
                <c:pt idx="3">
                  <c:v>0.182411394501491</c:v>
                </c:pt>
                <c:pt idx="4">
                  <c:v>0.173968386961636</c:v>
                </c:pt>
                <c:pt idx="5">
                  <c:v>0.166401993598984</c:v>
                </c:pt>
                <c:pt idx="6">
                  <c:v>0.161898098403258</c:v>
                </c:pt>
                <c:pt idx="7">
                  <c:v>0.156839701833322</c:v>
                </c:pt>
                <c:pt idx="8">
                  <c:v>0.152974384544525</c:v>
                </c:pt>
                <c:pt idx="9">
                  <c:v>0.144508055070968</c:v>
                </c:pt>
                <c:pt idx="10">
                  <c:v>0.140751080998264</c:v>
                </c:pt>
                <c:pt idx="11">
                  <c:v>0.135382859284625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ECV_POR %_ESPAÑA'!$A$13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ECV_POR %_ESPAÑA'!$B$7:$M$7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ECV_POR %_ESPAÑA'!$B$13:$M$13</c:f>
              <c:numCache>
                <c:formatCode>0%</c:formatCode>
                <c:ptCount val="12"/>
                <c:pt idx="0">
                  <c:v>0.0479877950116733</c:v>
                </c:pt>
                <c:pt idx="1">
                  <c:v>0.0501021256670461</c:v>
                </c:pt>
                <c:pt idx="2">
                  <c:v>0.0524872544461692</c:v>
                </c:pt>
                <c:pt idx="3">
                  <c:v>0.0552832063597217</c:v>
                </c:pt>
                <c:pt idx="4">
                  <c:v>0.0603096853197557</c:v>
                </c:pt>
                <c:pt idx="5">
                  <c:v>0.0623325433860236</c:v>
                </c:pt>
                <c:pt idx="6">
                  <c:v>0.0685757598474058</c:v>
                </c:pt>
                <c:pt idx="7">
                  <c:v>0.0795279027600564</c:v>
                </c:pt>
                <c:pt idx="8">
                  <c:v>0.0817142325927303</c:v>
                </c:pt>
                <c:pt idx="9">
                  <c:v>0.0841380214092074</c:v>
                </c:pt>
                <c:pt idx="10">
                  <c:v>0.0956981376187396</c:v>
                </c:pt>
                <c:pt idx="11">
                  <c:v>0.0985833908325028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ECV_POR %_ESPAÑA'!$A$14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ECV_POR %_ESPAÑA'!$B$7:$M$7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ECV_POR %_ESPAÑA'!$B$14:$M$14</c:f>
              <c:numCache>
                <c:formatCode>0%</c:formatCode>
                <c:ptCount val="12"/>
                <c:pt idx="0">
                  <c:v>0.0316682462263933</c:v>
                </c:pt>
                <c:pt idx="1">
                  <c:v>0.0324864572485004</c:v>
                </c:pt>
                <c:pt idx="2">
                  <c:v>0.032401679970372</c:v>
                </c:pt>
                <c:pt idx="3">
                  <c:v>0.0323451473998013</c:v>
                </c:pt>
                <c:pt idx="4">
                  <c:v>0.0314680244267921</c:v>
                </c:pt>
                <c:pt idx="5">
                  <c:v>0.0327868852459016</c:v>
                </c:pt>
                <c:pt idx="6">
                  <c:v>0.034092139567039</c:v>
                </c:pt>
                <c:pt idx="7">
                  <c:v>0.033140823316097</c:v>
                </c:pt>
                <c:pt idx="8">
                  <c:v>0.0337201145976827</c:v>
                </c:pt>
                <c:pt idx="9">
                  <c:v>0.0341204124589466</c:v>
                </c:pt>
                <c:pt idx="10">
                  <c:v>0.0354941949542065</c:v>
                </c:pt>
                <c:pt idx="11">
                  <c:v>0.0352406020801922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ECV_POR %_ESPAÑA'!$A$15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ECV_POR %_ESPAÑA'!$B$7:$M$7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ECV_POR %_ESPAÑA'!$B$15:$M$15</c:f>
              <c:numCache>
                <c:formatCode>0%</c:formatCode>
                <c:ptCount val="12"/>
                <c:pt idx="0">
                  <c:v>0.0270682600956982</c:v>
                </c:pt>
                <c:pt idx="1">
                  <c:v>0.0252690385655582</c:v>
                </c:pt>
                <c:pt idx="2">
                  <c:v>0.0238678717486033</c:v>
                </c:pt>
                <c:pt idx="3">
                  <c:v>0.0231699238158331</c:v>
                </c:pt>
                <c:pt idx="4">
                  <c:v>0.0218729355654738</c:v>
                </c:pt>
                <c:pt idx="5">
                  <c:v>0.0212471394949223</c:v>
                </c:pt>
                <c:pt idx="6">
                  <c:v>0.0177082552454251</c:v>
                </c:pt>
                <c:pt idx="7">
                  <c:v>0.0159240480827345</c:v>
                </c:pt>
                <c:pt idx="8">
                  <c:v>0.0145106357805066</c:v>
                </c:pt>
                <c:pt idx="9">
                  <c:v>0.0146604748683424</c:v>
                </c:pt>
                <c:pt idx="10">
                  <c:v>0.0133039392598141</c:v>
                </c:pt>
                <c:pt idx="11">
                  <c:v>0.0122409342976157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ECV_POR %_ESPAÑA'!$A$16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ECV_POR %_ESPAÑA'!$B$7:$M$7</c:f>
              <c:strCache>
                <c:ptCount val="12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  <c:pt idx="11">
                  <c:v>Año 2014</c:v>
                </c:pt>
              </c:strCache>
            </c:strRef>
          </c:cat>
          <c:val>
            <c:numRef>
              <c:f>'TIPOS DE ECV_POR %_ESPAÑA'!$B$16:$M$16</c:f>
              <c:numCache>
                <c:formatCode>0%</c:formatCode>
                <c:ptCount val="12"/>
                <c:pt idx="0">
                  <c:v>0.013476341277363</c:v>
                </c:pt>
                <c:pt idx="1">
                  <c:v>0.0126425924580397</c:v>
                </c:pt>
                <c:pt idx="2">
                  <c:v>0.0125761384320802</c:v>
                </c:pt>
                <c:pt idx="3">
                  <c:v>0.0111874792977807</c:v>
                </c:pt>
                <c:pt idx="4">
                  <c:v>0.011004946586533</c:v>
                </c:pt>
                <c:pt idx="5">
                  <c:v>0.0110674061224988</c:v>
                </c:pt>
                <c:pt idx="6">
                  <c:v>0.0146513739307162</c:v>
                </c:pt>
                <c:pt idx="7">
                  <c:v>0.0152021355180982</c:v>
                </c:pt>
                <c:pt idx="8">
                  <c:v>0.0144007707454765</c:v>
                </c:pt>
                <c:pt idx="9">
                  <c:v>0.0129159602611039</c:v>
                </c:pt>
                <c:pt idx="10">
                  <c:v>0.0122825235776787</c:v>
                </c:pt>
                <c:pt idx="11">
                  <c:v>0.0141660916749721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344632"/>
        <c:axId val="2092347608"/>
      </c:lineChart>
      <c:catAx>
        <c:axId val="2092344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2347608"/>
        <c:crosses val="autoZero"/>
        <c:auto val="1"/>
        <c:lblAlgn val="ctr"/>
        <c:lblOffset val="100"/>
        <c:noMultiLvlLbl val="0"/>
      </c:catAx>
      <c:valAx>
        <c:axId val="20923476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92344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HISTÓRICO_ECV_MADRID!$A$9:$A$21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HISTÓRICO_ECV_MADRID!$B$9:$B$21</c:f>
              <c:numCache>
                <c:formatCode>0.00%</c:formatCode>
                <c:ptCount val="13"/>
                <c:pt idx="0">
                  <c:v>0.308189710037932</c:v>
                </c:pt>
                <c:pt idx="1">
                  <c:v>0.296627965917594</c:v>
                </c:pt>
                <c:pt idx="2">
                  <c:v>0.30119375573921</c:v>
                </c:pt>
                <c:pt idx="3">
                  <c:v>0.288869301209539</c:v>
                </c:pt>
                <c:pt idx="4">
                  <c:v>0.287096935961085</c:v>
                </c:pt>
                <c:pt idx="5">
                  <c:v>0.283453724059624</c:v>
                </c:pt>
                <c:pt idx="6">
                  <c:v>0.284201599224618</c:v>
                </c:pt>
                <c:pt idx="7">
                  <c:v>0.277527381990889</c:v>
                </c:pt>
                <c:pt idx="8">
                  <c:v>0.268173802292544</c:v>
                </c:pt>
                <c:pt idx="9">
                  <c:v>0.266977459508819</c:v>
                </c:pt>
                <c:pt idx="10">
                  <c:v>0.255356433561532</c:v>
                </c:pt>
                <c:pt idx="11">
                  <c:v>0.262991531620786</c:v>
                </c:pt>
                <c:pt idx="12">
                  <c:v>0.265790451421141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941528"/>
        <c:axId val="2090937480"/>
      </c:lineChart>
      <c:catAx>
        <c:axId val="2090941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0937480"/>
        <c:crosses val="autoZero"/>
        <c:auto val="1"/>
        <c:lblAlgn val="ctr"/>
        <c:lblOffset val="100"/>
        <c:noMultiLvlLbl val="0"/>
      </c:catAx>
      <c:valAx>
        <c:axId val="209093748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90941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HISTÓRICO_ECV_MADRID!$A$24:$A$36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HISTÓRICO_ECV_MADRID!$B$24:$B$36</c:f>
              <c:numCache>
                <c:formatCode>#,##0</c:formatCode>
                <c:ptCount val="13"/>
                <c:pt idx="0">
                  <c:v>12106.0</c:v>
                </c:pt>
                <c:pt idx="1">
                  <c:v>12289.0</c:v>
                </c:pt>
                <c:pt idx="2">
                  <c:v>12136.0</c:v>
                </c:pt>
                <c:pt idx="3">
                  <c:v>11798.0</c:v>
                </c:pt>
                <c:pt idx="4">
                  <c:v>11450.0</c:v>
                </c:pt>
                <c:pt idx="5">
                  <c:v>11733.0</c:v>
                </c:pt>
                <c:pt idx="6">
                  <c:v>11729.0</c:v>
                </c:pt>
                <c:pt idx="7">
                  <c:v>11453.0</c:v>
                </c:pt>
                <c:pt idx="8">
                  <c:v>10949.0</c:v>
                </c:pt>
                <c:pt idx="9">
                  <c:v>11110.0</c:v>
                </c:pt>
                <c:pt idx="10">
                  <c:v>10929.0</c:v>
                </c:pt>
                <c:pt idx="11">
                  <c:v>11149.0</c:v>
                </c:pt>
                <c:pt idx="12">
                  <c:v>11446.0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912728"/>
        <c:axId val="2090908680"/>
      </c:lineChart>
      <c:catAx>
        <c:axId val="2090912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0908680"/>
        <c:crosses val="autoZero"/>
        <c:auto val="1"/>
        <c:lblAlgn val="ctr"/>
        <c:lblOffset val="100"/>
        <c:noMultiLvlLbl val="0"/>
      </c:catAx>
      <c:valAx>
        <c:axId val="20909086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090912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HISTÓRICO_ECV_MURCIA!$A$9:$A$21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HISTÓRICO_ECV_MURCIA!$B$9:$B$21</c:f>
              <c:numCache>
                <c:formatCode>0.00%</c:formatCode>
                <c:ptCount val="13"/>
                <c:pt idx="0">
                  <c:v>0.33958267132719</c:v>
                </c:pt>
                <c:pt idx="1">
                  <c:v>0.339859851607584</c:v>
                </c:pt>
                <c:pt idx="2">
                  <c:v>0.34048983845753</c:v>
                </c:pt>
                <c:pt idx="3">
                  <c:v>0.339167169583585</c:v>
                </c:pt>
                <c:pt idx="4">
                  <c:v>0.338895756077462</c:v>
                </c:pt>
                <c:pt idx="5">
                  <c:v>0.33856235107228</c:v>
                </c:pt>
                <c:pt idx="6">
                  <c:v>0.332820463506106</c:v>
                </c:pt>
                <c:pt idx="7">
                  <c:v>0.329880940857613</c:v>
                </c:pt>
                <c:pt idx="8">
                  <c:v>0.32387730553328</c:v>
                </c:pt>
                <c:pt idx="9">
                  <c:v>0.315583014612141</c:v>
                </c:pt>
                <c:pt idx="10">
                  <c:v>0.319007490636704</c:v>
                </c:pt>
                <c:pt idx="11">
                  <c:v>0.307068709836876</c:v>
                </c:pt>
                <c:pt idx="12">
                  <c:v>0.293450033663557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999224"/>
        <c:axId val="2091995176"/>
      </c:lineChart>
      <c:catAx>
        <c:axId val="2091999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1995176"/>
        <c:crosses val="autoZero"/>
        <c:auto val="1"/>
        <c:lblAlgn val="ctr"/>
        <c:lblOffset val="100"/>
        <c:noMultiLvlLbl val="0"/>
      </c:catAx>
      <c:valAx>
        <c:axId val="20919951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91999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HISTÓRICO_ECV_MURCIA!$A$24:$A$36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HISTÓRICO_ECV_MURCIA!$B$24:$B$36</c:f>
              <c:numCache>
                <c:formatCode>#,##0</c:formatCode>
                <c:ptCount val="13"/>
                <c:pt idx="0">
                  <c:v>3206.0</c:v>
                </c:pt>
                <c:pt idx="1">
                  <c:v>3298.0</c:v>
                </c:pt>
                <c:pt idx="2">
                  <c:v>3267.0</c:v>
                </c:pt>
                <c:pt idx="3">
                  <c:v>3372.0</c:v>
                </c:pt>
                <c:pt idx="4">
                  <c:v>3290.0</c:v>
                </c:pt>
                <c:pt idx="5">
                  <c:v>3410.0</c:v>
                </c:pt>
                <c:pt idx="6">
                  <c:v>3461.0</c:v>
                </c:pt>
                <c:pt idx="7">
                  <c:v>3408.0</c:v>
                </c:pt>
                <c:pt idx="8">
                  <c:v>3231.0</c:v>
                </c:pt>
                <c:pt idx="9">
                  <c:v>3218.0</c:v>
                </c:pt>
                <c:pt idx="10">
                  <c:v>3407.0</c:v>
                </c:pt>
                <c:pt idx="11">
                  <c:v>3106.0</c:v>
                </c:pt>
                <c:pt idx="12">
                  <c:v>3051.0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668216"/>
        <c:axId val="2065671352"/>
      </c:lineChart>
      <c:catAx>
        <c:axId val="2065668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5671352"/>
        <c:crosses val="autoZero"/>
        <c:auto val="1"/>
        <c:lblAlgn val="ctr"/>
        <c:lblOffset val="100"/>
        <c:noMultiLvlLbl val="0"/>
      </c:catAx>
      <c:valAx>
        <c:axId val="20656713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065668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HISTÓRICO_ECV_NAVARRA!$A$9:$A$21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HISTÓRICO_ECV_NAVARRA!$B$9:$B$21</c:f>
              <c:numCache>
                <c:formatCode>0.00%</c:formatCode>
                <c:ptCount val="13"/>
                <c:pt idx="0">
                  <c:v>0.325516135498096</c:v>
                </c:pt>
                <c:pt idx="1">
                  <c:v>0.322279397751096</c:v>
                </c:pt>
                <c:pt idx="2">
                  <c:v>0.308015190885469</c:v>
                </c:pt>
                <c:pt idx="3">
                  <c:v>0.306774441878368</c:v>
                </c:pt>
                <c:pt idx="4">
                  <c:v>0.313408723747981</c:v>
                </c:pt>
                <c:pt idx="5">
                  <c:v>0.292271934921557</c:v>
                </c:pt>
                <c:pt idx="6">
                  <c:v>0.300831443688587</c:v>
                </c:pt>
                <c:pt idx="7">
                  <c:v>0.294929084903827</c:v>
                </c:pt>
                <c:pt idx="8">
                  <c:v>0.303151977514555</c:v>
                </c:pt>
                <c:pt idx="9">
                  <c:v>0.299922450562233</c:v>
                </c:pt>
                <c:pt idx="10">
                  <c:v>0.289434523809524</c:v>
                </c:pt>
                <c:pt idx="11">
                  <c:v>0.295322186736803</c:v>
                </c:pt>
                <c:pt idx="12">
                  <c:v>0.268735256759209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745272"/>
        <c:axId val="2064741224"/>
      </c:lineChart>
      <c:catAx>
        <c:axId val="2064745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4741224"/>
        <c:crosses val="autoZero"/>
        <c:auto val="1"/>
        <c:lblAlgn val="ctr"/>
        <c:lblOffset val="100"/>
        <c:noMultiLvlLbl val="0"/>
      </c:catAx>
      <c:valAx>
        <c:axId val="20647412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64745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3"/>
          <c:y val="0.0270270270270271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HISTÓRICO_ECV_NAVARRA!$A$24:$A$36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HISTÓRICO_ECV_NAVARRA!$B$24:$B$36</c:f>
              <c:numCache>
                <c:formatCode>#,##0</c:formatCode>
                <c:ptCount val="13"/>
                <c:pt idx="0">
                  <c:v>1624.0</c:v>
                </c:pt>
                <c:pt idx="1">
                  <c:v>1691.0</c:v>
                </c:pt>
                <c:pt idx="2">
                  <c:v>1541.0</c:v>
                </c:pt>
                <c:pt idx="3">
                  <c:v>1594.0</c:v>
                </c:pt>
                <c:pt idx="4">
                  <c:v>1552.0</c:v>
                </c:pt>
                <c:pt idx="5">
                  <c:v>1509.0</c:v>
                </c:pt>
                <c:pt idx="6">
                  <c:v>1592.0</c:v>
                </c:pt>
                <c:pt idx="7">
                  <c:v>1518.0</c:v>
                </c:pt>
                <c:pt idx="8">
                  <c:v>1510.0</c:v>
                </c:pt>
                <c:pt idx="9">
                  <c:v>1547.0</c:v>
                </c:pt>
                <c:pt idx="10">
                  <c:v>1556.0</c:v>
                </c:pt>
                <c:pt idx="11">
                  <c:v>1572.0</c:v>
                </c:pt>
                <c:pt idx="12">
                  <c:v>1481.0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883064"/>
        <c:axId val="2090878968"/>
      </c:lineChart>
      <c:catAx>
        <c:axId val="2090883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0878968"/>
        <c:crosses val="autoZero"/>
        <c:auto val="1"/>
        <c:lblAlgn val="ctr"/>
        <c:lblOffset val="100"/>
        <c:noMultiLvlLbl val="0"/>
      </c:catAx>
      <c:valAx>
        <c:axId val="20908789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090883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VASCO'!$A$9:$A$21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'HISTÓRICO_ECV_PAÍS VASCO'!$B$9:$B$21</c:f>
              <c:numCache>
                <c:formatCode>0.00%</c:formatCode>
                <c:ptCount val="13"/>
                <c:pt idx="0">
                  <c:v>0.316529768615451</c:v>
                </c:pt>
                <c:pt idx="1">
                  <c:v>0.30539728581788</c:v>
                </c:pt>
                <c:pt idx="2">
                  <c:v>0.309010118314685</c:v>
                </c:pt>
                <c:pt idx="3">
                  <c:v>0.303187928104239</c:v>
                </c:pt>
                <c:pt idx="4">
                  <c:v>0.303344680391203</c:v>
                </c:pt>
                <c:pt idx="5">
                  <c:v>0.296504077710249</c:v>
                </c:pt>
                <c:pt idx="6">
                  <c:v>0.292595070241342</c:v>
                </c:pt>
                <c:pt idx="7">
                  <c:v>0.295605179973488</c:v>
                </c:pt>
                <c:pt idx="8">
                  <c:v>0.293239683933275</c:v>
                </c:pt>
                <c:pt idx="9">
                  <c:v>0.285296490520371</c:v>
                </c:pt>
                <c:pt idx="10">
                  <c:v>0.282826290616833</c:v>
                </c:pt>
                <c:pt idx="11">
                  <c:v>0.274797160243408</c:v>
                </c:pt>
                <c:pt idx="12">
                  <c:v>0.267529505107607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704840"/>
        <c:axId val="2064692456"/>
      </c:lineChart>
      <c:catAx>
        <c:axId val="2064704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4692456"/>
        <c:crosses val="autoZero"/>
        <c:auto val="1"/>
        <c:lblAlgn val="ctr"/>
        <c:lblOffset val="100"/>
        <c:noMultiLvlLbl val="0"/>
      </c:catAx>
      <c:valAx>
        <c:axId val="206469245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64704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VASCO'!$A$24:$A$36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'HISTÓRICO_ECV_PAÍS VASCO'!$B$24:$B$36</c:f>
              <c:numCache>
                <c:formatCode>#,##0</c:formatCode>
                <c:ptCount val="13"/>
                <c:pt idx="0">
                  <c:v>5896.0</c:v>
                </c:pt>
                <c:pt idx="1">
                  <c:v>5896.0</c:v>
                </c:pt>
                <c:pt idx="2">
                  <c:v>5772.0</c:v>
                </c:pt>
                <c:pt idx="3">
                  <c:v>5887.0</c:v>
                </c:pt>
                <c:pt idx="4">
                  <c:v>5614.0</c:v>
                </c:pt>
                <c:pt idx="5">
                  <c:v>5708.0</c:v>
                </c:pt>
                <c:pt idx="6">
                  <c:v>5686.0</c:v>
                </c:pt>
                <c:pt idx="7">
                  <c:v>5798.0</c:v>
                </c:pt>
                <c:pt idx="8">
                  <c:v>5678.0</c:v>
                </c:pt>
                <c:pt idx="9">
                  <c:v>5658.0</c:v>
                </c:pt>
                <c:pt idx="10">
                  <c:v>5736.0</c:v>
                </c:pt>
                <c:pt idx="11">
                  <c:v>5419.0</c:v>
                </c:pt>
                <c:pt idx="12">
                  <c:v>5395.0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665672"/>
        <c:axId val="2064662264"/>
      </c:lineChart>
      <c:catAx>
        <c:axId val="2064665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4662264"/>
        <c:crosses val="autoZero"/>
        <c:auto val="1"/>
        <c:lblAlgn val="ctr"/>
        <c:lblOffset val="100"/>
        <c:noMultiLvlLbl val="0"/>
      </c:catAx>
      <c:valAx>
        <c:axId val="20646622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064665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HISTÓRICO_ECV_VALENCIA!$A$9:$A$21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HISTÓRICO_ECV_VALENCIA!$B$9:$B$21</c:f>
              <c:numCache>
                <c:formatCode>0.00%</c:formatCode>
                <c:ptCount val="13"/>
                <c:pt idx="0">
                  <c:v>0.353838466191516</c:v>
                </c:pt>
                <c:pt idx="1">
                  <c:v>0.357593280327011</c:v>
                </c:pt>
                <c:pt idx="2">
                  <c:v>0.357018160973449</c:v>
                </c:pt>
                <c:pt idx="3">
                  <c:v>0.346669980119284</c:v>
                </c:pt>
                <c:pt idx="4">
                  <c:v>0.338950970987062</c:v>
                </c:pt>
                <c:pt idx="5">
                  <c:v>0.336368867428886</c:v>
                </c:pt>
                <c:pt idx="6">
                  <c:v>0.330537457250555</c:v>
                </c:pt>
                <c:pt idx="7">
                  <c:v>0.326581015342397</c:v>
                </c:pt>
                <c:pt idx="8">
                  <c:v>0.336415061426898</c:v>
                </c:pt>
                <c:pt idx="9">
                  <c:v>0.323403942335981</c:v>
                </c:pt>
                <c:pt idx="10">
                  <c:v>0.321679313523863</c:v>
                </c:pt>
                <c:pt idx="11">
                  <c:v>0.313186406377255</c:v>
                </c:pt>
                <c:pt idx="12">
                  <c:v>0.306811070998797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646152"/>
        <c:axId val="2094137016"/>
      </c:lineChart>
      <c:catAx>
        <c:axId val="2064646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4137016"/>
        <c:crosses val="autoZero"/>
        <c:auto val="1"/>
        <c:lblAlgn val="ctr"/>
        <c:lblOffset val="100"/>
        <c:noMultiLvlLbl val="0"/>
      </c:catAx>
      <c:valAx>
        <c:axId val="209413701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64646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HISTÓRICO_ECV_VALENCIA!$A$24:$A$36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HISTÓRICO_ECV_VALENCIA!$B$24:$B$36</c:f>
              <c:numCache>
                <c:formatCode>#,##0</c:formatCode>
                <c:ptCount val="13"/>
                <c:pt idx="0">
                  <c:v>13454.0</c:v>
                </c:pt>
                <c:pt idx="1">
                  <c:v>14347.0</c:v>
                </c:pt>
                <c:pt idx="2">
                  <c:v>13702.0</c:v>
                </c:pt>
                <c:pt idx="3">
                  <c:v>13950.0</c:v>
                </c:pt>
                <c:pt idx="4">
                  <c:v>13073.0</c:v>
                </c:pt>
                <c:pt idx="5">
                  <c:v>13445.0</c:v>
                </c:pt>
                <c:pt idx="6">
                  <c:v>13241.0</c:v>
                </c:pt>
                <c:pt idx="7">
                  <c:v>13091.0</c:v>
                </c:pt>
                <c:pt idx="8">
                  <c:v>13500.0</c:v>
                </c:pt>
                <c:pt idx="9">
                  <c:v>13191.0</c:v>
                </c:pt>
                <c:pt idx="10">
                  <c:v>13608.0</c:v>
                </c:pt>
                <c:pt idx="11">
                  <c:v>12690.0</c:v>
                </c:pt>
                <c:pt idx="12">
                  <c:v>12748.0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154936"/>
        <c:axId val="2094158056"/>
      </c:lineChart>
      <c:catAx>
        <c:axId val="2094154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4158056"/>
        <c:crosses val="autoZero"/>
        <c:auto val="1"/>
        <c:lblAlgn val="ctr"/>
        <c:lblOffset val="100"/>
        <c:noMultiLvlLbl val="0"/>
      </c:catAx>
      <c:valAx>
        <c:axId val="20941580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094154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HISTÓRICO_ECV_ESPAÑA!$A$8:$A$20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HISTÓRICO_ECV_ESPAÑA!$B$8:$B$20</c:f>
              <c:numCache>
                <c:formatCode>0.00%</c:formatCode>
                <c:ptCount val="13"/>
                <c:pt idx="0">
                  <c:v>0.341266568642877</c:v>
                </c:pt>
                <c:pt idx="1">
                  <c:v>0.337249368549066</c:v>
                </c:pt>
                <c:pt idx="2">
                  <c:v>0.333034893287519</c:v>
                </c:pt>
                <c:pt idx="3">
                  <c:v>0.327624530469466</c:v>
                </c:pt>
                <c:pt idx="4">
                  <c:v>0.325079816301369</c:v>
                </c:pt>
                <c:pt idx="5">
                  <c:v>0.3221031707931</c:v>
                </c:pt>
                <c:pt idx="6">
                  <c:v>0.31784978411903</c:v>
                </c:pt>
                <c:pt idx="7">
                  <c:v>0.311890640708903</c:v>
                </c:pt>
                <c:pt idx="8">
                  <c:v>0.311815038463854</c:v>
                </c:pt>
                <c:pt idx="9">
                  <c:v>0.305036464549858</c:v>
                </c:pt>
                <c:pt idx="10">
                  <c:v>0.303</c:v>
                </c:pt>
                <c:pt idx="11">
                  <c:v>0.3009</c:v>
                </c:pt>
                <c:pt idx="12">
                  <c:v>0.2966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506584"/>
        <c:axId val="2091509656"/>
      </c:lineChart>
      <c:catAx>
        <c:axId val="2091506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1509656"/>
        <c:crosses val="autoZero"/>
        <c:auto val="1"/>
        <c:lblAlgn val="ctr"/>
        <c:lblOffset val="100"/>
        <c:noMultiLvlLbl val="0"/>
      </c:catAx>
      <c:valAx>
        <c:axId val="20915096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91506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HISTÓRICO_ECV_ESPAÑA!$A$25:$A$37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HISTÓRICO_ECV_ESPAÑA!$B$25:$B$37</c:f>
              <c:numCache>
                <c:formatCode>#,##0</c:formatCode>
                <c:ptCount val="13"/>
                <c:pt idx="0">
                  <c:v>125797.0</c:v>
                </c:pt>
                <c:pt idx="1">
                  <c:v>129783.0</c:v>
                </c:pt>
                <c:pt idx="2">
                  <c:v>123867.0</c:v>
                </c:pt>
                <c:pt idx="3">
                  <c:v>126907.0</c:v>
                </c:pt>
                <c:pt idx="4">
                  <c:v>120760.0</c:v>
                </c:pt>
                <c:pt idx="5">
                  <c:v>124126.0</c:v>
                </c:pt>
                <c:pt idx="6">
                  <c:v>122793.0</c:v>
                </c:pt>
                <c:pt idx="7">
                  <c:v>120057.0</c:v>
                </c:pt>
                <c:pt idx="8">
                  <c:v>119128.0</c:v>
                </c:pt>
                <c:pt idx="9">
                  <c:v>118327.0</c:v>
                </c:pt>
                <c:pt idx="10">
                  <c:v>122097.0</c:v>
                </c:pt>
                <c:pt idx="11">
                  <c:v>117484.0</c:v>
                </c:pt>
                <c:pt idx="12">
                  <c:v>117393.0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541224"/>
        <c:axId val="2091544312"/>
      </c:lineChart>
      <c:catAx>
        <c:axId val="2091541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1544312"/>
        <c:crosses val="autoZero"/>
        <c:auto val="1"/>
        <c:lblAlgn val="ctr"/>
        <c:lblOffset val="100"/>
        <c:noMultiLvlLbl val="0"/>
      </c:catAx>
      <c:valAx>
        <c:axId val="2091544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1541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HISTÓRICO_ECV_ANDALUCÍA!$A$9:$A$21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HISTÓRICO_ECV_ANDALUCÍA!$B$9:$B$21</c:f>
              <c:numCache>
                <c:formatCode>0.00%</c:formatCode>
                <c:ptCount val="13"/>
                <c:pt idx="0">
                  <c:v>0.373068575685919</c:v>
                </c:pt>
                <c:pt idx="1">
                  <c:v>0.377604367472202</c:v>
                </c:pt>
                <c:pt idx="2">
                  <c:v>0.367789834380354</c:v>
                </c:pt>
                <c:pt idx="3">
                  <c:v>0.365926195678563</c:v>
                </c:pt>
                <c:pt idx="4">
                  <c:v>0.358108541039277</c:v>
                </c:pt>
                <c:pt idx="5">
                  <c:v>0.358564332147676</c:v>
                </c:pt>
                <c:pt idx="6">
                  <c:v>0.349236844914078</c:v>
                </c:pt>
                <c:pt idx="7">
                  <c:v>0.344121736443689</c:v>
                </c:pt>
                <c:pt idx="8">
                  <c:v>0.343099998448915</c:v>
                </c:pt>
                <c:pt idx="9">
                  <c:v>0.339472162186844</c:v>
                </c:pt>
                <c:pt idx="10">
                  <c:v>0.332718947938152</c:v>
                </c:pt>
                <c:pt idx="11">
                  <c:v>0.329943674836353</c:v>
                </c:pt>
                <c:pt idx="12">
                  <c:v>0.331639576611079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711400"/>
        <c:axId val="2091714472"/>
      </c:lineChart>
      <c:catAx>
        <c:axId val="2091711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1714472"/>
        <c:crosses val="autoZero"/>
        <c:auto val="1"/>
        <c:lblAlgn val="ctr"/>
        <c:lblOffset val="100"/>
        <c:noMultiLvlLbl val="0"/>
      </c:catAx>
      <c:valAx>
        <c:axId val="209171447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91711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HISTÓRICO_ECV_ANDALUCÍA!$A$24:$A$36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HISTÓRICO_ECV_ANDALUCÍA!$B$24:$B$36</c:f>
              <c:numCache>
                <c:formatCode>#,##0</c:formatCode>
                <c:ptCount val="13"/>
                <c:pt idx="0">
                  <c:v>23034.0</c:v>
                </c:pt>
                <c:pt idx="1">
                  <c:v>24485.0</c:v>
                </c:pt>
                <c:pt idx="2">
                  <c:v>23184.0</c:v>
                </c:pt>
                <c:pt idx="3">
                  <c:v>24116.0</c:v>
                </c:pt>
                <c:pt idx="4">
                  <c:v>22356.0</c:v>
                </c:pt>
                <c:pt idx="5">
                  <c:v>23387.0</c:v>
                </c:pt>
                <c:pt idx="6">
                  <c:v>22904.0</c:v>
                </c:pt>
                <c:pt idx="7">
                  <c:v>22275.0</c:v>
                </c:pt>
                <c:pt idx="8">
                  <c:v>22120.0</c:v>
                </c:pt>
                <c:pt idx="9">
                  <c:v>22304.0</c:v>
                </c:pt>
                <c:pt idx="10">
                  <c:v>22745.0</c:v>
                </c:pt>
                <c:pt idx="11">
                  <c:v>21674.0</c:v>
                </c:pt>
                <c:pt idx="12">
                  <c:v>21995.0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375448"/>
        <c:axId val="2065378568"/>
      </c:lineChart>
      <c:catAx>
        <c:axId val="2065375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65378568"/>
        <c:crosses val="autoZero"/>
        <c:auto val="1"/>
        <c:lblAlgn val="ctr"/>
        <c:lblOffset val="100"/>
        <c:noMultiLvlLbl val="0"/>
      </c:catAx>
      <c:valAx>
        <c:axId val="20653785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065375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HISTÓRICO_ECV_ARAGÓN!$A$9:$A$21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HISTÓRICO_ECV_ARAGÓN!$B$9:$B$21</c:f>
              <c:numCache>
                <c:formatCode>0.00%</c:formatCode>
                <c:ptCount val="13"/>
                <c:pt idx="0">
                  <c:v>0.334154793993069</c:v>
                </c:pt>
                <c:pt idx="1">
                  <c:v>0.32576310793048</c:v>
                </c:pt>
                <c:pt idx="2">
                  <c:v>0.318633776091082</c:v>
                </c:pt>
                <c:pt idx="3">
                  <c:v>0.317424353164742</c:v>
                </c:pt>
                <c:pt idx="4">
                  <c:v>0.320655939641235</c:v>
                </c:pt>
                <c:pt idx="5">
                  <c:v>0.323569277108434</c:v>
                </c:pt>
                <c:pt idx="6">
                  <c:v>0.318928198238543</c:v>
                </c:pt>
                <c:pt idx="7">
                  <c:v>0.297407295749171</c:v>
                </c:pt>
                <c:pt idx="8">
                  <c:v>0.310216765196301</c:v>
                </c:pt>
                <c:pt idx="9">
                  <c:v>0.31225558916845</c:v>
                </c:pt>
                <c:pt idx="10">
                  <c:v>0.310769454969397</c:v>
                </c:pt>
                <c:pt idx="11">
                  <c:v>0.315659402381487</c:v>
                </c:pt>
                <c:pt idx="12">
                  <c:v>0.304977441420463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717704"/>
        <c:axId val="2092720840"/>
      </c:lineChart>
      <c:catAx>
        <c:axId val="2092717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92720840"/>
        <c:crosses val="autoZero"/>
        <c:auto val="1"/>
        <c:lblAlgn val="ctr"/>
        <c:lblOffset val="100"/>
        <c:noMultiLvlLbl val="0"/>
      </c:catAx>
      <c:valAx>
        <c:axId val="209272084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2092717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HISTÓRICO_ECV_ARAGÓN!$A$24:$A$36</c:f>
              <c:strCache>
                <c:ptCount val="13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  <c:pt idx="12">
                  <c:v>Año 2014</c:v>
                </c:pt>
              </c:strCache>
            </c:strRef>
          </c:cat>
          <c:val>
            <c:numRef>
              <c:f>HISTÓRICO_ECV_ARAGÓN!$B$24:$B$36</c:f>
              <c:numCache>
                <c:formatCode>#,##0</c:formatCode>
                <c:ptCount val="13"/>
                <c:pt idx="0">
                  <c:v>4339.0</c:v>
                </c:pt>
                <c:pt idx="1">
                  <c:v>4461.0</c:v>
                </c:pt>
                <c:pt idx="2">
                  <c:v>4198.0</c:v>
                </c:pt>
                <c:pt idx="3">
                  <c:v>4343.0</c:v>
                </c:pt>
                <c:pt idx="4">
                  <c:v>4165.0</c:v>
                </c:pt>
                <c:pt idx="5">
                  <c:v>4297.0</c:v>
                </c:pt>
                <c:pt idx="6">
                  <c:v>4273.0</c:v>
                </c:pt>
                <c:pt idx="7">
                  <c:v>3946.0</c:v>
                </c:pt>
                <c:pt idx="8">
                  <c:v>4093.0</c:v>
                </c:pt>
                <c:pt idx="9">
                  <c:v>4232.0</c:v>
                </c:pt>
                <c:pt idx="10">
                  <c:v>4265.0</c:v>
                </c:pt>
                <c:pt idx="11">
                  <c:v>4215.0</c:v>
                </c:pt>
                <c:pt idx="12">
                  <c:v>4191.0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320984"/>
        <c:axId val="2046324120"/>
      </c:lineChart>
      <c:catAx>
        <c:axId val="2046320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6324120"/>
        <c:crosses val="autoZero"/>
        <c:auto val="1"/>
        <c:lblAlgn val="ctr"/>
        <c:lblOffset val="100"/>
        <c:noMultiLvlLbl val="0"/>
      </c:catAx>
      <c:valAx>
        <c:axId val="20463241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046320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0.xml"/><Relationship Id="rId3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2.xml"/><Relationship Id="rId3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4.xml"/><Relationship Id="rId3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6.xml"/><Relationship Id="rId3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8.xml"/><Relationship Id="rId3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20.xml"/><Relationship Id="rId3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22.xml"/><Relationship Id="rId3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24.xml"/><Relationship Id="rId3" Type="http://schemas.openxmlformats.org/officeDocument/2006/relationships/chart" Target="../charts/chart2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28.xml"/><Relationship Id="rId3" Type="http://schemas.openxmlformats.org/officeDocument/2006/relationships/chart" Target="../charts/chart2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30.xml"/><Relationship Id="rId3" Type="http://schemas.openxmlformats.org/officeDocument/2006/relationships/chart" Target="../charts/chart3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34.xml"/><Relationship Id="rId3" Type="http://schemas.openxmlformats.org/officeDocument/2006/relationships/chart" Target="../charts/chart3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36.xml"/><Relationship Id="rId3" Type="http://schemas.openxmlformats.org/officeDocument/2006/relationships/chart" Target="../charts/chart3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38.xml"/><Relationship Id="rId3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4.xml"/><Relationship Id="rId3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6.xml"/><Relationship Id="rId3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21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22</xdr:row>
      <xdr:rowOff>0</xdr:rowOff>
    </xdr:from>
    <xdr:to>
      <xdr:col>7</xdr:col>
      <xdr:colOff>361950</xdr:colOff>
      <xdr:row>38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21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22</xdr:row>
      <xdr:rowOff>0</xdr:rowOff>
    </xdr:from>
    <xdr:to>
      <xdr:col>7</xdr:col>
      <xdr:colOff>361950</xdr:colOff>
      <xdr:row>38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21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22</xdr:row>
      <xdr:rowOff>0</xdr:rowOff>
    </xdr:from>
    <xdr:to>
      <xdr:col>7</xdr:col>
      <xdr:colOff>361950</xdr:colOff>
      <xdr:row>38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88445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21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22</xdr:row>
      <xdr:rowOff>0</xdr:rowOff>
    </xdr:from>
    <xdr:to>
      <xdr:col>7</xdr:col>
      <xdr:colOff>361950</xdr:colOff>
      <xdr:row>38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269874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21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22</xdr:row>
      <xdr:rowOff>0</xdr:rowOff>
    </xdr:from>
    <xdr:to>
      <xdr:col>7</xdr:col>
      <xdr:colOff>361950</xdr:colOff>
      <xdr:row>38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434974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21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22</xdr:row>
      <xdr:rowOff>0</xdr:rowOff>
    </xdr:from>
    <xdr:to>
      <xdr:col>7</xdr:col>
      <xdr:colOff>361950</xdr:colOff>
      <xdr:row>38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21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22</xdr:row>
      <xdr:rowOff>0</xdr:rowOff>
    </xdr:from>
    <xdr:to>
      <xdr:col>7</xdr:col>
      <xdr:colOff>361950</xdr:colOff>
      <xdr:row>38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21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22</xdr:row>
      <xdr:rowOff>0</xdr:rowOff>
    </xdr:from>
    <xdr:to>
      <xdr:col>7</xdr:col>
      <xdr:colOff>361950</xdr:colOff>
      <xdr:row>38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21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22</xdr:row>
      <xdr:rowOff>0</xdr:rowOff>
    </xdr:from>
    <xdr:to>
      <xdr:col>7</xdr:col>
      <xdr:colOff>361950</xdr:colOff>
      <xdr:row>38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1504949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23</xdr:row>
      <xdr:rowOff>71437</xdr:rowOff>
    </xdr:from>
    <xdr:to>
      <xdr:col>8</xdr:col>
      <xdr:colOff>161925</xdr:colOff>
      <xdr:row>37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28575</xdr:rowOff>
    </xdr:from>
    <xdr:ext cx="2971799" cy="58686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7179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21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22</xdr:row>
      <xdr:rowOff>0</xdr:rowOff>
    </xdr:from>
    <xdr:to>
      <xdr:col>7</xdr:col>
      <xdr:colOff>361950</xdr:colOff>
      <xdr:row>38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21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22</xdr:row>
      <xdr:rowOff>0</xdr:rowOff>
    </xdr:from>
    <xdr:to>
      <xdr:col>7</xdr:col>
      <xdr:colOff>361950</xdr:colOff>
      <xdr:row>38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1847849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23</xdr:row>
      <xdr:rowOff>71437</xdr:rowOff>
    </xdr:from>
    <xdr:to>
      <xdr:col>8</xdr:col>
      <xdr:colOff>161925</xdr:colOff>
      <xdr:row>37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21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22</xdr:row>
      <xdr:rowOff>0</xdr:rowOff>
    </xdr:from>
    <xdr:to>
      <xdr:col>7</xdr:col>
      <xdr:colOff>361950</xdr:colOff>
      <xdr:row>38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269874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21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22</xdr:row>
      <xdr:rowOff>0</xdr:rowOff>
    </xdr:from>
    <xdr:to>
      <xdr:col>7</xdr:col>
      <xdr:colOff>361950</xdr:colOff>
      <xdr:row>38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21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22</xdr:row>
      <xdr:rowOff>0</xdr:rowOff>
    </xdr:from>
    <xdr:to>
      <xdr:col>7</xdr:col>
      <xdr:colOff>361950</xdr:colOff>
      <xdr:row>38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3317874" cy="58686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28575"/>
          <a:ext cx="33178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3317874" cy="58686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28575"/>
          <a:ext cx="33178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20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295275</xdr:colOff>
      <xdr:row>22</xdr:row>
      <xdr:rowOff>133350</xdr:rowOff>
    </xdr:from>
    <xdr:to>
      <xdr:col>10</xdr:col>
      <xdr:colOff>276225</xdr:colOff>
      <xdr:row>38</xdr:row>
      <xdr:rowOff>19050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3286124" cy="5487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3" name="1 Grupo"/>
        <xdr:cNvGrpSpPr/>
      </xdr:nvGrpSpPr>
      <xdr:grpSpPr>
        <a:xfrm>
          <a:off x="5003800" y="1552575"/>
          <a:ext cx="9500195" cy="7591425"/>
          <a:chOff x="4514850" y="1552575"/>
          <a:chExt cx="8633420" cy="7591425"/>
        </a:xfrm>
      </xdr:grpSpPr>
      <xdr:grpSp>
        <xdr:nvGrpSpPr>
          <xdr:cNvPr id="4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8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10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11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12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13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A6A6A6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14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A6A6A6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15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A6A6A6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16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17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18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19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chemeClr val="bg1">
                    <a:lumMod val="65000"/>
                  </a:schemeClr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20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21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22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23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24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25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29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33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34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35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36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37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38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39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30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31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32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26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27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28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5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28576</xdr:rowOff>
    </xdr:from>
    <xdr:ext cx="3273424" cy="58686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32734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334009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19049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23</xdr:row>
      <xdr:rowOff>71437</xdr:rowOff>
    </xdr:from>
    <xdr:to>
      <xdr:col>8</xdr:col>
      <xdr:colOff>161925</xdr:colOff>
      <xdr:row>37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topLeftCell="A10" workbookViewId="0">
      <selection activeCell="B10" sqref="B10:F33"/>
    </sheetView>
  </sheetViews>
  <sheetFormatPr baseColWidth="10" defaultRowHeight="14" x14ac:dyDescent="0"/>
  <cols>
    <col min="1" max="2" width="5.1640625" customWidth="1"/>
    <col min="3" max="3" width="38" customWidth="1"/>
    <col min="6" max="6" width="38" customWidth="1"/>
    <col min="13" max="13" width="11.5" customWidth="1"/>
  </cols>
  <sheetData>
    <row r="6" spans="2:6">
      <c r="B6" s="14" t="s">
        <v>145</v>
      </c>
    </row>
    <row r="8" spans="2:6" ht="20">
      <c r="B8" s="60" t="s">
        <v>100</v>
      </c>
    </row>
    <row r="9" spans="2:6" ht="20">
      <c r="B9" s="60"/>
    </row>
    <row r="10" spans="2:6" ht="19" customHeight="1">
      <c r="B10" s="75" t="s">
        <v>121</v>
      </c>
      <c r="C10" s="75"/>
      <c r="D10" s="75"/>
      <c r="E10" s="75"/>
      <c r="F10" s="75"/>
    </row>
    <row r="11" spans="2:6">
      <c r="B11" s="63">
        <v>1</v>
      </c>
      <c r="C11" s="76" t="s">
        <v>99</v>
      </c>
      <c r="D11" s="76"/>
      <c r="E11" s="76"/>
      <c r="F11" s="76"/>
    </row>
    <row r="12" spans="2:6">
      <c r="B12" s="63">
        <v>2</v>
      </c>
      <c r="C12" s="76" t="s">
        <v>101</v>
      </c>
      <c r="D12" s="76"/>
      <c r="E12" s="76"/>
      <c r="F12" s="76"/>
    </row>
    <row r="13" spans="2:6">
      <c r="B13" s="63">
        <v>3</v>
      </c>
      <c r="C13" s="76" t="s">
        <v>123</v>
      </c>
      <c r="D13" s="76"/>
      <c r="E13" s="76"/>
      <c r="F13" s="76"/>
    </row>
    <row r="14" spans="2:6">
      <c r="B14" s="63">
        <v>4</v>
      </c>
      <c r="C14" s="76" t="s">
        <v>102</v>
      </c>
      <c r="D14" s="76"/>
      <c r="E14" s="76"/>
      <c r="F14" s="76"/>
    </row>
    <row r="15" spans="2:6">
      <c r="B15" s="63">
        <v>5</v>
      </c>
      <c r="C15" s="76" t="s">
        <v>103</v>
      </c>
      <c r="D15" s="76"/>
      <c r="E15" s="76"/>
      <c r="F15" s="76"/>
    </row>
    <row r="16" spans="2:6">
      <c r="B16" s="63">
        <v>6</v>
      </c>
      <c r="C16" s="76" t="s">
        <v>104</v>
      </c>
      <c r="D16" s="76"/>
      <c r="E16" s="76"/>
      <c r="F16" s="76"/>
    </row>
    <row r="17" spans="2:6" ht="19.5" customHeight="1">
      <c r="B17" s="63">
        <v>7</v>
      </c>
      <c r="C17" s="76" t="s">
        <v>132</v>
      </c>
      <c r="D17" s="76"/>
      <c r="E17" s="76"/>
      <c r="F17" s="76"/>
    </row>
    <row r="18" spans="2:6" ht="19.5" customHeight="1">
      <c r="B18" s="63">
        <v>8</v>
      </c>
      <c r="C18" s="76" t="s">
        <v>133</v>
      </c>
      <c r="D18" s="76"/>
      <c r="E18" s="76"/>
      <c r="F18" s="76"/>
    </row>
    <row r="19" spans="2:6" ht="19.5" customHeight="1">
      <c r="B19" s="63">
        <v>9</v>
      </c>
      <c r="C19" s="76" t="s">
        <v>134</v>
      </c>
      <c r="D19" s="76"/>
      <c r="E19" s="76"/>
      <c r="F19" s="76"/>
    </row>
    <row r="20" spans="2:6" ht="19.5" customHeight="1">
      <c r="B20" s="63">
        <v>10</v>
      </c>
      <c r="C20" s="76" t="s">
        <v>135</v>
      </c>
      <c r="D20" s="76"/>
      <c r="E20" s="76"/>
      <c r="F20" s="76"/>
    </row>
    <row r="21" spans="2:6" ht="19.5" customHeight="1">
      <c r="B21" s="63">
        <v>11</v>
      </c>
      <c r="C21" s="76" t="s">
        <v>136</v>
      </c>
      <c r="D21" s="76"/>
      <c r="E21" s="76"/>
      <c r="F21" s="76"/>
    </row>
    <row r="22" spans="2:6" ht="19.5" customHeight="1">
      <c r="B22" s="63">
        <v>12</v>
      </c>
      <c r="C22" s="76" t="s">
        <v>137</v>
      </c>
      <c r="D22" s="76"/>
      <c r="E22" s="76"/>
      <c r="F22" s="76"/>
    </row>
    <row r="23" spans="2:6" ht="27" customHeight="1">
      <c r="B23" s="63">
        <v>13</v>
      </c>
      <c r="C23" s="76" t="s">
        <v>124</v>
      </c>
      <c r="D23" s="76"/>
      <c r="E23" s="76"/>
      <c r="F23" s="76"/>
    </row>
    <row r="24" spans="2:6" ht="19.5" customHeight="1">
      <c r="B24" s="63">
        <v>14</v>
      </c>
      <c r="C24" s="76" t="s">
        <v>125</v>
      </c>
      <c r="D24" s="76"/>
      <c r="E24" s="76"/>
      <c r="F24" s="76"/>
    </row>
    <row r="25" spans="2:6" ht="19.5" customHeight="1">
      <c r="B25" s="63">
        <v>15</v>
      </c>
      <c r="C25" s="76" t="s">
        <v>138</v>
      </c>
      <c r="D25" s="76"/>
      <c r="E25" s="76"/>
      <c r="F25" s="76"/>
    </row>
    <row r="26" spans="2:6" ht="19.5" customHeight="1">
      <c r="B26" s="63">
        <v>16</v>
      </c>
      <c r="C26" s="76" t="s">
        <v>139</v>
      </c>
      <c r="D26" s="76"/>
      <c r="E26" s="76"/>
      <c r="F26" s="76"/>
    </row>
    <row r="27" spans="2:6" ht="19.5" customHeight="1">
      <c r="B27" s="63">
        <v>17</v>
      </c>
      <c r="C27" s="76" t="s">
        <v>140</v>
      </c>
      <c r="D27" s="76"/>
      <c r="E27" s="76"/>
      <c r="F27" s="76"/>
    </row>
    <row r="28" spans="2:6" ht="19.5" customHeight="1">
      <c r="B28" s="63">
        <v>18</v>
      </c>
      <c r="C28" s="76" t="s">
        <v>126</v>
      </c>
      <c r="D28" s="76"/>
      <c r="E28" s="76"/>
      <c r="F28" s="76"/>
    </row>
    <row r="29" spans="2:6" ht="19.5" customHeight="1">
      <c r="B29" s="63">
        <v>19</v>
      </c>
      <c r="C29" s="76" t="s">
        <v>127</v>
      </c>
      <c r="D29" s="76"/>
      <c r="E29" s="76"/>
      <c r="F29" s="76"/>
    </row>
    <row r="30" spans="2:6" ht="19.5" customHeight="1">
      <c r="B30" s="63">
        <v>20</v>
      </c>
      <c r="C30" s="76" t="s">
        <v>128</v>
      </c>
      <c r="D30" s="76"/>
      <c r="E30" s="76"/>
      <c r="F30" s="76"/>
    </row>
    <row r="31" spans="2:6" ht="19.5" customHeight="1">
      <c r="B31" s="63">
        <v>21</v>
      </c>
      <c r="C31" s="76" t="s">
        <v>129</v>
      </c>
      <c r="D31" s="76"/>
      <c r="E31" s="76"/>
      <c r="F31" s="76"/>
    </row>
    <row r="32" spans="2:6" ht="19.5" customHeight="1">
      <c r="B32" s="63">
        <v>22</v>
      </c>
      <c r="C32" s="76" t="s">
        <v>130</v>
      </c>
      <c r="D32" s="76"/>
      <c r="E32" s="76"/>
      <c r="F32" s="76"/>
    </row>
    <row r="33" spans="2:6" ht="19.5" customHeight="1">
      <c r="B33" s="63">
        <v>23</v>
      </c>
      <c r="C33" s="76" t="s">
        <v>131</v>
      </c>
      <c r="D33" s="76"/>
      <c r="E33" s="76"/>
      <c r="F33" s="76"/>
    </row>
  </sheetData>
  <mergeCells count="24">
    <mergeCell ref="C31:F31"/>
    <mergeCell ref="C32:F32"/>
    <mergeCell ref="C33:F33"/>
    <mergeCell ref="C17:F17"/>
    <mergeCell ref="C18:F18"/>
    <mergeCell ref="C19:F19"/>
    <mergeCell ref="C20:F20"/>
    <mergeCell ref="C21:F21"/>
    <mergeCell ref="C22:F22"/>
    <mergeCell ref="C23:F23"/>
    <mergeCell ref="C25:F25"/>
    <mergeCell ref="C27:F27"/>
    <mergeCell ref="C28:F28"/>
    <mergeCell ref="C29:F29"/>
    <mergeCell ref="C30:F30"/>
    <mergeCell ref="B10:F10"/>
    <mergeCell ref="C26:F26"/>
    <mergeCell ref="C15:F15"/>
    <mergeCell ref="C16:F16"/>
    <mergeCell ref="C11:F11"/>
    <mergeCell ref="C12:F12"/>
    <mergeCell ref="C13:F13"/>
    <mergeCell ref="C14:F14"/>
    <mergeCell ref="C24:F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1"/>
  <sheetViews>
    <sheetView topLeftCell="A2" zoomScale="125" zoomScaleNormal="125" zoomScalePageLayoutView="125" workbookViewId="0">
      <selection activeCell="D4" sqref="D4:D5"/>
    </sheetView>
  </sheetViews>
  <sheetFormatPr baseColWidth="10" defaultRowHeight="14" x14ac:dyDescent="0"/>
  <cols>
    <col min="2" max="2" width="25.5" customWidth="1"/>
    <col min="5" max="5" width="22.5" customWidth="1"/>
  </cols>
  <sheetData>
    <row r="4" spans="1:4">
      <c r="D4" s="4" t="s">
        <v>159</v>
      </c>
    </row>
    <row r="5" spans="1:4">
      <c r="A5" s="14" t="s">
        <v>144</v>
      </c>
      <c r="D5" s="4" t="s">
        <v>160</v>
      </c>
    </row>
    <row r="6" spans="1:4">
      <c r="A6" s="14"/>
    </row>
    <row r="7" spans="1:4" ht="20">
      <c r="A7" s="60" t="s">
        <v>105</v>
      </c>
    </row>
    <row r="8" spans="1:4" ht="29.25" customHeight="1">
      <c r="A8" s="83" t="s">
        <v>32</v>
      </c>
      <c r="B8" s="84"/>
    </row>
    <row r="9" spans="1:4">
      <c r="A9" s="27" t="s">
        <v>33</v>
      </c>
      <c r="B9" s="28">
        <f t="shared" ref="B9:B21" si="0">B24/B39</f>
        <v>0.33415479399306891</v>
      </c>
    </row>
    <row r="10" spans="1:4">
      <c r="A10" s="27" t="s">
        <v>34</v>
      </c>
      <c r="B10" s="28">
        <f t="shared" si="0"/>
        <v>0.32576310793048052</v>
      </c>
    </row>
    <row r="11" spans="1:4">
      <c r="A11" s="27" t="s">
        <v>35</v>
      </c>
      <c r="B11" s="28">
        <f t="shared" si="0"/>
        <v>0.31863377609108157</v>
      </c>
    </row>
    <row r="12" spans="1:4">
      <c r="A12" s="27" t="s">
        <v>36</v>
      </c>
      <c r="B12" s="28">
        <f t="shared" si="0"/>
        <v>0.31742435316474199</v>
      </c>
    </row>
    <row r="13" spans="1:4">
      <c r="A13" s="27" t="s">
        <v>37</v>
      </c>
      <c r="B13" s="28">
        <f t="shared" si="0"/>
        <v>0.3206559396412349</v>
      </c>
    </row>
    <row r="14" spans="1:4">
      <c r="A14" s="27" t="s">
        <v>38</v>
      </c>
      <c r="B14" s="28">
        <f t="shared" si="0"/>
        <v>0.32356927710843375</v>
      </c>
    </row>
    <row r="15" spans="1:4">
      <c r="A15" s="29" t="s">
        <v>39</v>
      </c>
      <c r="B15" s="28">
        <f t="shared" si="0"/>
        <v>0.31892819823854307</v>
      </c>
    </row>
    <row r="16" spans="1:4">
      <c r="A16" s="29" t="s">
        <v>40</v>
      </c>
      <c r="B16" s="28">
        <f t="shared" si="0"/>
        <v>0.29740729574917096</v>
      </c>
    </row>
    <row r="17" spans="1:2">
      <c r="A17" s="29" t="s">
        <v>41</v>
      </c>
      <c r="B17" s="28">
        <f t="shared" si="0"/>
        <v>0.31021676519630137</v>
      </c>
    </row>
    <row r="18" spans="1:2">
      <c r="A18" s="29" t="s">
        <v>42</v>
      </c>
      <c r="B18" s="28">
        <f t="shared" si="0"/>
        <v>0.31225558916844981</v>
      </c>
    </row>
    <row r="19" spans="1:2">
      <c r="A19" s="29" t="s">
        <v>43</v>
      </c>
      <c r="B19" s="28">
        <f t="shared" si="0"/>
        <v>0.31076945496939667</v>
      </c>
    </row>
    <row r="20" spans="1:2">
      <c r="A20" s="29" t="s">
        <v>93</v>
      </c>
      <c r="B20" s="28">
        <f t="shared" si="0"/>
        <v>0.31565940238148732</v>
      </c>
    </row>
    <row r="21" spans="1:2">
      <c r="A21" s="29" t="s">
        <v>122</v>
      </c>
      <c r="B21" s="28">
        <f t="shared" si="0"/>
        <v>0.30497744142046279</v>
      </c>
    </row>
    <row r="22" spans="1:2">
      <c r="A22" s="17"/>
      <c r="B22" s="17"/>
    </row>
    <row r="23" spans="1:2">
      <c r="A23" s="85" t="s">
        <v>44</v>
      </c>
      <c r="B23" s="86"/>
    </row>
    <row r="24" spans="1:2">
      <c r="A24" s="29" t="s">
        <v>33</v>
      </c>
      <c r="B24" s="31">
        <v>4339</v>
      </c>
    </row>
    <row r="25" spans="1:2">
      <c r="A25" s="29" t="s">
        <v>34</v>
      </c>
      <c r="B25" s="31">
        <v>4461</v>
      </c>
    </row>
    <row r="26" spans="1:2">
      <c r="A26" s="29" t="s">
        <v>35</v>
      </c>
      <c r="B26" s="31">
        <v>4198</v>
      </c>
    </row>
    <row r="27" spans="1:2">
      <c r="A27" s="29" t="s">
        <v>36</v>
      </c>
      <c r="B27" s="31">
        <v>4343</v>
      </c>
    </row>
    <row r="28" spans="1:2">
      <c r="A28" s="29" t="s">
        <v>37</v>
      </c>
      <c r="B28" s="31">
        <v>4165</v>
      </c>
    </row>
    <row r="29" spans="1:2">
      <c r="A29" s="29" t="s">
        <v>38</v>
      </c>
      <c r="B29" s="31">
        <v>4297</v>
      </c>
    </row>
    <row r="30" spans="1:2">
      <c r="A30" s="29" t="s">
        <v>39</v>
      </c>
      <c r="B30" s="31">
        <v>4273</v>
      </c>
    </row>
    <row r="31" spans="1:2">
      <c r="A31" s="29" t="s">
        <v>40</v>
      </c>
      <c r="B31" s="31">
        <v>3946</v>
      </c>
    </row>
    <row r="32" spans="1:2">
      <c r="A32" s="29" t="s">
        <v>41</v>
      </c>
      <c r="B32" s="31">
        <v>4093</v>
      </c>
    </row>
    <row r="33" spans="1:2">
      <c r="A33" s="29" t="s">
        <v>42</v>
      </c>
      <c r="B33" s="31">
        <v>4232</v>
      </c>
    </row>
    <row r="34" spans="1:2">
      <c r="A34" s="29" t="s">
        <v>43</v>
      </c>
      <c r="B34" s="31">
        <v>4265</v>
      </c>
    </row>
    <row r="35" spans="1:2">
      <c r="A35" s="29" t="s">
        <v>93</v>
      </c>
      <c r="B35" s="31">
        <v>4215</v>
      </c>
    </row>
    <row r="36" spans="1:2">
      <c r="A36" s="29" t="s">
        <v>122</v>
      </c>
      <c r="B36" s="31">
        <v>4191</v>
      </c>
    </row>
    <row r="38" spans="1:2">
      <c r="A38" s="85" t="s">
        <v>98</v>
      </c>
      <c r="B38" s="86"/>
    </row>
    <row r="39" spans="1:2">
      <c r="A39" s="29" t="s">
        <v>33</v>
      </c>
      <c r="B39" s="31">
        <v>12985</v>
      </c>
    </row>
    <row r="40" spans="1:2">
      <c r="A40" s="29" t="s">
        <v>34</v>
      </c>
      <c r="B40" s="31">
        <v>13694</v>
      </c>
    </row>
    <row r="41" spans="1:2">
      <c r="A41" s="29" t="s">
        <v>35</v>
      </c>
      <c r="B41" s="31">
        <v>13175</v>
      </c>
    </row>
    <row r="42" spans="1:2">
      <c r="A42" s="29" t="s">
        <v>36</v>
      </c>
      <c r="B42" s="31">
        <v>13682</v>
      </c>
    </row>
    <row r="43" spans="1:2">
      <c r="A43" s="29" t="s">
        <v>37</v>
      </c>
      <c r="B43" s="31">
        <v>12989</v>
      </c>
    </row>
    <row r="44" spans="1:2">
      <c r="A44" s="29" t="s">
        <v>38</v>
      </c>
      <c r="B44" s="31">
        <v>13280</v>
      </c>
    </row>
    <row r="45" spans="1:2">
      <c r="A45" s="29" t="s">
        <v>39</v>
      </c>
      <c r="B45" s="31">
        <v>13398</v>
      </c>
    </row>
    <row r="46" spans="1:2">
      <c r="A46" s="29" t="s">
        <v>40</v>
      </c>
      <c r="B46" s="31">
        <v>13268</v>
      </c>
    </row>
    <row r="47" spans="1:2">
      <c r="A47" s="29" t="s">
        <v>41</v>
      </c>
      <c r="B47" s="31">
        <v>13194</v>
      </c>
    </row>
    <row r="48" spans="1:2">
      <c r="A48" s="29" t="s">
        <v>42</v>
      </c>
      <c r="B48" s="31">
        <v>13553</v>
      </c>
    </row>
    <row r="49" spans="1:2">
      <c r="A49" s="29" t="s">
        <v>43</v>
      </c>
      <c r="B49" s="31">
        <v>13724</v>
      </c>
    </row>
    <row r="50" spans="1:2">
      <c r="A50" s="29" t="s">
        <v>93</v>
      </c>
      <c r="B50" s="31">
        <v>13353</v>
      </c>
    </row>
    <row r="51" spans="1:2">
      <c r="A51" s="29" t="s">
        <v>122</v>
      </c>
      <c r="B51" s="31">
        <v>13742</v>
      </c>
    </row>
  </sheetData>
  <mergeCells count="3">
    <mergeCell ref="A23:B23"/>
    <mergeCell ref="A8:B8"/>
    <mergeCell ref="A38:B38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C51"/>
  <sheetViews>
    <sheetView zoomScale="130" zoomScaleNormal="130" zoomScalePageLayoutView="130" workbookViewId="0">
      <selection activeCell="C4" sqref="C4"/>
    </sheetView>
  </sheetViews>
  <sheetFormatPr baseColWidth="10" defaultRowHeight="14" x14ac:dyDescent="0"/>
  <cols>
    <col min="1" max="1" width="15" customWidth="1"/>
    <col min="2" max="2" width="34.6640625" customWidth="1"/>
    <col min="3" max="3" width="17" customWidth="1"/>
    <col min="5" max="5" width="22.5" customWidth="1"/>
  </cols>
  <sheetData>
    <row r="4" spans="1:3">
      <c r="C4" s="4" t="s">
        <v>161</v>
      </c>
    </row>
    <row r="5" spans="1:3">
      <c r="A5" s="14" t="s">
        <v>144</v>
      </c>
    </row>
    <row r="6" spans="1:3">
      <c r="A6" s="14"/>
    </row>
    <row r="7" spans="1:3" ht="20">
      <c r="A7" s="60" t="s">
        <v>106</v>
      </c>
    </row>
    <row r="8" spans="1:3" ht="29.25" customHeight="1">
      <c r="A8" s="83" t="s">
        <v>32</v>
      </c>
      <c r="B8" s="84"/>
    </row>
    <row r="9" spans="1:3">
      <c r="A9" s="27" t="s">
        <v>33</v>
      </c>
      <c r="B9" s="28">
        <f t="shared" ref="B9:B21" si="0">B24/B39</f>
        <v>0.3471506761107534</v>
      </c>
    </row>
    <row r="10" spans="1:3">
      <c r="A10" s="27" t="s">
        <v>34</v>
      </c>
      <c r="B10" s="28">
        <f t="shared" si="0"/>
        <v>0.34496549560853201</v>
      </c>
    </row>
    <row r="11" spans="1:3">
      <c r="A11" s="27" t="s">
        <v>35</v>
      </c>
      <c r="B11" s="28">
        <f t="shared" si="0"/>
        <v>0.34239043824701193</v>
      </c>
    </row>
    <row r="12" spans="1:3">
      <c r="A12" s="27" t="s">
        <v>36</v>
      </c>
      <c r="B12" s="28">
        <f t="shared" si="0"/>
        <v>0.33944737463591279</v>
      </c>
    </row>
    <row r="13" spans="1:3">
      <c r="A13" s="27" t="s">
        <v>37</v>
      </c>
      <c r="B13" s="28">
        <f t="shared" si="0"/>
        <v>0.33762761302868255</v>
      </c>
    </row>
    <row r="14" spans="1:3">
      <c r="A14" s="27" t="s">
        <v>38</v>
      </c>
      <c r="B14" s="28">
        <f t="shared" si="0"/>
        <v>0.3405699850003947</v>
      </c>
    </row>
    <row r="15" spans="1:3">
      <c r="A15" s="29" t="s">
        <v>39</v>
      </c>
      <c r="B15" s="28">
        <f t="shared" si="0"/>
        <v>0.33451063495800959</v>
      </c>
    </row>
    <row r="16" spans="1:3">
      <c r="A16" s="29" t="s">
        <v>40</v>
      </c>
      <c r="B16" s="28">
        <f t="shared" si="0"/>
        <v>0.33623324711968022</v>
      </c>
    </row>
    <row r="17" spans="1:2">
      <c r="A17" s="29" t="s">
        <v>41</v>
      </c>
      <c r="B17" s="28">
        <f t="shared" si="0"/>
        <v>0.33092337917485265</v>
      </c>
    </row>
    <row r="18" spans="1:2">
      <c r="A18" s="29" t="s">
        <v>42</v>
      </c>
      <c r="B18" s="28">
        <f t="shared" si="0"/>
        <v>0.31889887994951888</v>
      </c>
    </row>
    <row r="19" spans="1:2">
      <c r="A19" s="29" t="s">
        <v>43</v>
      </c>
      <c r="B19" s="30">
        <f t="shared" si="0"/>
        <v>0.31830279066230704</v>
      </c>
    </row>
    <row r="20" spans="1:2">
      <c r="A20" s="29" t="s">
        <v>93</v>
      </c>
      <c r="B20" s="30">
        <f t="shared" si="0"/>
        <v>0.32809306712781011</v>
      </c>
    </row>
    <row r="21" spans="1:2">
      <c r="A21" s="29" t="s">
        <v>122</v>
      </c>
      <c r="B21" s="30">
        <f t="shared" si="0"/>
        <v>0.31767093349984388</v>
      </c>
    </row>
    <row r="22" spans="1:2">
      <c r="A22" s="17"/>
      <c r="B22" s="17"/>
    </row>
    <row r="23" spans="1:2">
      <c r="A23" s="85" t="s">
        <v>44</v>
      </c>
      <c r="B23" s="86"/>
    </row>
    <row r="24" spans="1:2">
      <c r="A24" s="29" t="s">
        <v>33</v>
      </c>
      <c r="B24" s="31">
        <v>4313</v>
      </c>
    </row>
    <row r="25" spans="1:2">
      <c r="A25" s="29" t="s">
        <v>34</v>
      </c>
      <c r="B25" s="31">
        <v>4399</v>
      </c>
    </row>
    <row r="26" spans="1:2">
      <c r="A26" s="29" t="s">
        <v>35</v>
      </c>
      <c r="B26" s="31">
        <v>4297</v>
      </c>
    </row>
    <row r="27" spans="1:2">
      <c r="A27" s="29" t="s">
        <v>36</v>
      </c>
      <c r="B27" s="31">
        <v>4312</v>
      </c>
    </row>
    <row r="28" spans="1:2">
      <c r="A28" s="29" t="s">
        <v>37</v>
      </c>
      <c r="B28" s="31">
        <v>4167</v>
      </c>
    </row>
    <row r="29" spans="1:2">
      <c r="A29" s="29" t="s">
        <v>38</v>
      </c>
      <c r="B29" s="31">
        <v>4314</v>
      </c>
    </row>
    <row r="30" spans="1:2">
      <c r="A30" s="29" t="s">
        <v>39</v>
      </c>
      <c r="B30" s="31">
        <v>4262</v>
      </c>
    </row>
    <row r="31" spans="1:2">
      <c r="A31" s="29" t="s">
        <v>40</v>
      </c>
      <c r="B31" s="31">
        <v>4290</v>
      </c>
    </row>
    <row r="32" spans="1:2">
      <c r="A32" s="29" t="s">
        <v>41</v>
      </c>
      <c r="B32" s="31">
        <v>4211</v>
      </c>
    </row>
    <row r="33" spans="1:2">
      <c r="A33" s="29" t="s">
        <v>42</v>
      </c>
      <c r="B33" s="31">
        <v>4043</v>
      </c>
    </row>
    <row r="34" spans="1:2">
      <c r="A34" s="29" t="s">
        <v>43</v>
      </c>
      <c r="B34" s="31">
        <v>4186</v>
      </c>
    </row>
    <row r="35" spans="1:2">
      <c r="A35" s="29" t="s">
        <v>93</v>
      </c>
      <c r="B35" s="31">
        <v>4174</v>
      </c>
    </row>
    <row r="36" spans="1:2">
      <c r="A36" s="29" t="s">
        <v>122</v>
      </c>
      <c r="B36" s="31">
        <v>4070</v>
      </c>
    </row>
    <row r="38" spans="1:2">
      <c r="A38" s="85" t="s">
        <v>98</v>
      </c>
      <c r="B38" s="86"/>
    </row>
    <row r="39" spans="1:2">
      <c r="A39" s="29" t="s">
        <v>33</v>
      </c>
      <c r="B39" s="31">
        <v>12424</v>
      </c>
    </row>
    <row r="40" spans="1:2">
      <c r="A40" s="29" t="s">
        <v>34</v>
      </c>
      <c r="B40" s="31">
        <v>12752</v>
      </c>
    </row>
    <row r="41" spans="1:2">
      <c r="A41" s="29" t="s">
        <v>35</v>
      </c>
      <c r="B41" s="31">
        <v>12550</v>
      </c>
    </row>
    <row r="42" spans="1:2">
      <c r="A42" s="29" t="s">
        <v>36</v>
      </c>
      <c r="B42" s="31">
        <v>12703</v>
      </c>
    </row>
    <row r="43" spans="1:2">
      <c r="A43" s="29" t="s">
        <v>37</v>
      </c>
      <c r="B43" s="31">
        <v>12342</v>
      </c>
    </row>
    <row r="44" spans="1:2">
      <c r="A44" s="29" t="s">
        <v>38</v>
      </c>
      <c r="B44" s="31">
        <v>12667</v>
      </c>
    </row>
    <row r="45" spans="1:2">
      <c r="A45" s="29" t="s">
        <v>39</v>
      </c>
      <c r="B45" s="31">
        <v>12741</v>
      </c>
    </row>
    <row r="46" spans="1:2">
      <c r="A46" s="29" t="s">
        <v>40</v>
      </c>
      <c r="B46" s="31">
        <v>12759</v>
      </c>
    </row>
    <row r="47" spans="1:2">
      <c r="A47" s="29" t="s">
        <v>41</v>
      </c>
      <c r="B47" s="31">
        <v>12725</v>
      </c>
    </row>
    <row r="48" spans="1:2">
      <c r="A48" s="29" t="s">
        <v>42</v>
      </c>
      <c r="B48" s="31">
        <v>12678</v>
      </c>
    </row>
    <row r="49" spans="1:2">
      <c r="A49" s="29" t="s">
        <v>43</v>
      </c>
      <c r="B49" s="31">
        <v>13151</v>
      </c>
    </row>
    <row r="50" spans="1:2">
      <c r="A50" s="29" t="s">
        <v>93</v>
      </c>
      <c r="B50" s="31">
        <v>12722</v>
      </c>
    </row>
    <row r="51" spans="1:2">
      <c r="A51" s="29" t="s">
        <v>122</v>
      </c>
      <c r="B51" s="31">
        <v>12812</v>
      </c>
    </row>
  </sheetData>
  <mergeCells count="3">
    <mergeCell ref="A23:B23"/>
    <mergeCell ref="A8:B8"/>
    <mergeCell ref="A38:B38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1"/>
  <sheetViews>
    <sheetView zoomScale="130" zoomScaleNormal="130" zoomScalePageLayoutView="130" workbookViewId="0">
      <selection activeCell="E5" sqref="E5"/>
    </sheetView>
  </sheetViews>
  <sheetFormatPr baseColWidth="10" defaultRowHeight="14" x14ac:dyDescent="0"/>
  <cols>
    <col min="2" max="2" width="25.5" customWidth="1"/>
    <col min="5" max="5" width="22.5" customWidth="1"/>
  </cols>
  <sheetData>
    <row r="4" spans="1:4">
      <c r="D4" s="4" t="s">
        <v>186</v>
      </c>
    </row>
    <row r="5" spans="1:4">
      <c r="A5" s="14" t="s">
        <v>144</v>
      </c>
      <c r="D5" s="4" t="s">
        <v>183</v>
      </c>
    </row>
    <row r="6" spans="1:4">
      <c r="A6" s="14"/>
    </row>
    <row r="7" spans="1:4" ht="20">
      <c r="A7" s="60" t="s">
        <v>107</v>
      </c>
    </row>
    <row r="8" spans="1:4" ht="29.25" customHeight="1">
      <c r="A8" s="83" t="s">
        <v>32</v>
      </c>
      <c r="B8" s="84"/>
    </row>
    <row r="9" spans="1:4">
      <c r="A9" s="27" t="s">
        <v>33</v>
      </c>
      <c r="B9" s="28">
        <f t="shared" ref="B9:B21" si="0">B24/B39</f>
        <v>0.35648017992690467</v>
      </c>
    </row>
    <row r="10" spans="1:4">
      <c r="A10" s="27" t="s">
        <v>34</v>
      </c>
      <c r="B10" s="28">
        <f t="shared" si="0"/>
        <v>0.35554044867437118</v>
      </c>
    </row>
    <row r="11" spans="1:4">
      <c r="A11" s="27" t="s">
        <v>35</v>
      </c>
      <c r="B11" s="28">
        <f t="shared" si="0"/>
        <v>0.34184397163120567</v>
      </c>
    </row>
    <row r="12" spans="1:4">
      <c r="A12" s="27" t="s">
        <v>36</v>
      </c>
      <c r="B12" s="28">
        <f t="shared" si="0"/>
        <v>0.33636734139383234</v>
      </c>
    </row>
    <row r="13" spans="1:4">
      <c r="A13" s="27" t="s">
        <v>37</v>
      </c>
      <c r="B13" s="28">
        <f t="shared" si="0"/>
        <v>0.34013793103448275</v>
      </c>
    </row>
    <row r="14" spans="1:4">
      <c r="A14" s="27" t="s">
        <v>38</v>
      </c>
      <c r="B14" s="28">
        <f t="shared" si="0"/>
        <v>0.32489976496612749</v>
      </c>
    </row>
    <row r="15" spans="1:4">
      <c r="A15" s="29" t="s">
        <v>39</v>
      </c>
      <c r="B15" s="28">
        <f t="shared" si="0"/>
        <v>0.32612179487179488</v>
      </c>
    </row>
    <row r="16" spans="1:4">
      <c r="A16" s="29" t="s">
        <v>40</v>
      </c>
      <c r="B16" s="28">
        <f t="shared" si="0"/>
        <v>0.32884269951244549</v>
      </c>
    </row>
    <row r="17" spans="1:2">
      <c r="A17" s="29" t="s">
        <v>41</v>
      </c>
      <c r="B17" s="28">
        <f t="shared" si="0"/>
        <v>0.31901600937133934</v>
      </c>
    </row>
    <row r="18" spans="1:2">
      <c r="A18" s="29" t="s">
        <v>42</v>
      </c>
      <c r="B18" s="28">
        <f t="shared" si="0"/>
        <v>0.3042514345331247</v>
      </c>
    </row>
    <row r="19" spans="1:2">
      <c r="A19" s="29" t="s">
        <v>43</v>
      </c>
      <c r="B19" s="28">
        <f t="shared" si="0"/>
        <v>0.30329697570649478</v>
      </c>
    </row>
    <row r="20" spans="1:2">
      <c r="A20" s="29" t="s">
        <v>93</v>
      </c>
      <c r="B20" s="28">
        <f t="shared" si="0"/>
        <v>0.30626631853785902</v>
      </c>
    </row>
    <row r="21" spans="1:2">
      <c r="A21" s="29" t="s">
        <v>122</v>
      </c>
      <c r="B21" s="28">
        <f t="shared" si="0"/>
        <v>0.29157639862367785</v>
      </c>
    </row>
    <row r="22" spans="1:2">
      <c r="A22" s="17"/>
      <c r="B22" s="17"/>
    </row>
    <row r="23" spans="1:2">
      <c r="A23" s="85" t="s">
        <v>44</v>
      </c>
      <c r="B23" s="86"/>
    </row>
    <row r="24" spans="1:2">
      <c r="A24" s="29" t="s">
        <v>33</v>
      </c>
      <c r="B24" s="31">
        <v>2536</v>
      </c>
    </row>
    <row r="25" spans="1:2">
      <c r="A25" s="29" t="s">
        <v>34</v>
      </c>
      <c r="B25" s="31">
        <v>2615</v>
      </c>
    </row>
    <row r="26" spans="1:2">
      <c r="A26" s="29" t="s">
        <v>35</v>
      </c>
      <c r="B26" s="31">
        <v>2410</v>
      </c>
    </row>
    <row r="27" spans="1:2">
      <c r="A27" s="29" t="s">
        <v>36</v>
      </c>
      <c r="B27" s="31">
        <v>2476</v>
      </c>
    </row>
    <row r="28" spans="1:2">
      <c r="A28" s="29" t="s">
        <v>37</v>
      </c>
      <c r="B28" s="31">
        <v>2466</v>
      </c>
    </row>
    <row r="29" spans="1:2">
      <c r="A29" s="29" t="s">
        <v>38</v>
      </c>
      <c r="B29" s="31">
        <v>2350</v>
      </c>
    </row>
    <row r="30" spans="1:2">
      <c r="A30" s="29" t="s">
        <v>39</v>
      </c>
      <c r="B30" s="31">
        <v>2442</v>
      </c>
    </row>
    <row r="31" spans="1:2">
      <c r="A31" s="29" t="s">
        <v>40</v>
      </c>
      <c r="B31" s="31">
        <v>2563</v>
      </c>
    </row>
    <row r="32" spans="1:2">
      <c r="A32" s="29" t="s">
        <v>41</v>
      </c>
      <c r="B32" s="31">
        <v>2451</v>
      </c>
    </row>
    <row r="33" spans="1:2">
      <c r="A33" s="29" t="s">
        <v>42</v>
      </c>
      <c r="B33" s="31">
        <v>2333</v>
      </c>
    </row>
    <row r="34" spans="1:2">
      <c r="A34" s="29" t="s">
        <v>43</v>
      </c>
      <c r="B34" s="31">
        <v>2447</v>
      </c>
    </row>
    <row r="35" spans="1:2">
      <c r="A35" s="29" t="s">
        <v>93</v>
      </c>
      <c r="B35" s="31">
        <v>2346</v>
      </c>
    </row>
    <row r="36" spans="1:2">
      <c r="A36" s="29" t="s">
        <v>122</v>
      </c>
      <c r="B36" s="31">
        <v>2288</v>
      </c>
    </row>
    <row r="38" spans="1:2">
      <c r="A38" s="85" t="s">
        <v>98</v>
      </c>
      <c r="B38" s="86"/>
    </row>
    <row r="39" spans="1:2">
      <c r="A39" s="29" t="s">
        <v>33</v>
      </c>
      <c r="B39" s="31">
        <v>7114</v>
      </c>
    </row>
    <row r="40" spans="1:2">
      <c r="A40" s="29" t="s">
        <v>34</v>
      </c>
      <c r="B40" s="31">
        <v>7355</v>
      </c>
    </row>
    <row r="41" spans="1:2">
      <c r="A41" s="29" t="s">
        <v>35</v>
      </c>
      <c r="B41" s="31">
        <v>7050</v>
      </c>
    </row>
    <row r="42" spans="1:2">
      <c r="A42" s="29" t="s">
        <v>36</v>
      </c>
      <c r="B42" s="31">
        <v>7361</v>
      </c>
    </row>
    <row r="43" spans="1:2">
      <c r="A43" s="29" t="s">
        <v>37</v>
      </c>
      <c r="B43" s="31">
        <v>7250</v>
      </c>
    </row>
    <row r="44" spans="1:2">
      <c r="A44" s="29" t="s">
        <v>38</v>
      </c>
      <c r="B44" s="31">
        <v>7233</v>
      </c>
    </row>
    <row r="45" spans="1:2">
      <c r="A45" s="29" t="s">
        <v>39</v>
      </c>
      <c r="B45" s="31">
        <v>7488</v>
      </c>
    </row>
    <row r="46" spans="1:2">
      <c r="A46" s="29" t="s">
        <v>40</v>
      </c>
      <c r="B46" s="31">
        <v>7794</v>
      </c>
    </row>
    <row r="47" spans="1:2">
      <c r="A47" s="29" t="s">
        <v>41</v>
      </c>
      <c r="B47" s="31">
        <v>7683</v>
      </c>
    </row>
    <row r="48" spans="1:2">
      <c r="A48" s="29" t="s">
        <v>42</v>
      </c>
      <c r="B48" s="31">
        <v>7668</v>
      </c>
    </row>
    <row r="49" spans="1:2">
      <c r="A49" s="29" t="s">
        <v>43</v>
      </c>
      <c r="B49" s="31">
        <v>8068</v>
      </c>
    </row>
    <row r="50" spans="1:2">
      <c r="A50" s="29" t="s">
        <v>93</v>
      </c>
      <c r="B50" s="31">
        <v>7660</v>
      </c>
    </row>
    <row r="51" spans="1:2">
      <c r="A51" s="29" t="s">
        <v>122</v>
      </c>
      <c r="B51" s="31">
        <v>7847</v>
      </c>
    </row>
  </sheetData>
  <mergeCells count="3">
    <mergeCell ref="A8:B8"/>
    <mergeCell ref="A23:B23"/>
    <mergeCell ref="A38:B38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D51"/>
  <sheetViews>
    <sheetView zoomScale="140" zoomScaleNormal="140" zoomScalePageLayoutView="140" workbookViewId="0">
      <selection activeCell="C4" sqref="C4"/>
    </sheetView>
  </sheetViews>
  <sheetFormatPr baseColWidth="10" defaultRowHeight="14" x14ac:dyDescent="0"/>
  <cols>
    <col min="1" max="1" width="15" customWidth="1"/>
    <col min="2" max="2" width="24" customWidth="1"/>
    <col min="3" max="3" width="17" customWidth="1"/>
    <col min="5" max="5" width="22.5" customWidth="1"/>
  </cols>
  <sheetData>
    <row r="3" spans="1:4">
      <c r="D3" s="4" t="s">
        <v>165</v>
      </c>
    </row>
    <row r="4" spans="1:4">
      <c r="D4" s="4" t="s">
        <v>164</v>
      </c>
    </row>
    <row r="5" spans="1:4">
      <c r="A5" s="14" t="s">
        <v>144</v>
      </c>
      <c r="D5" s="4" t="s">
        <v>168</v>
      </c>
    </row>
    <row r="6" spans="1:4">
      <c r="A6" s="14"/>
    </row>
    <row r="7" spans="1:4" ht="20">
      <c r="A7" s="60" t="s">
        <v>108</v>
      </c>
    </row>
    <row r="8" spans="1:4" ht="29.25" customHeight="1">
      <c r="A8" s="83" t="s">
        <v>32</v>
      </c>
      <c r="B8" s="84"/>
    </row>
    <row r="9" spans="1:4">
      <c r="A9" s="27" t="s">
        <v>33</v>
      </c>
      <c r="B9" s="28">
        <f t="shared" ref="B9:B21" si="0">B24/B39</f>
        <v>0.34738261822473238</v>
      </c>
    </row>
    <row r="10" spans="1:4">
      <c r="A10" s="27" t="s">
        <v>34</v>
      </c>
      <c r="B10" s="28">
        <f t="shared" si="0"/>
        <v>0.34267887529373631</v>
      </c>
    </row>
    <row r="11" spans="1:4">
      <c r="A11" s="27" t="s">
        <v>35</v>
      </c>
      <c r="B11" s="28">
        <f t="shared" si="0"/>
        <v>0.3218822401533914</v>
      </c>
    </row>
    <row r="12" spans="1:4">
      <c r="A12" s="27" t="s">
        <v>36</v>
      </c>
      <c r="B12" s="28">
        <f t="shared" si="0"/>
        <v>0.31033674505820769</v>
      </c>
    </row>
    <row r="13" spans="1:4">
      <c r="A13" s="27" t="s">
        <v>37</v>
      </c>
      <c r="B13" s="28">
        <f t="shared" si="0"/>
        <v>0.30625590923416324</v>
      </c>
    </row>
    <row r="14" spans="1:4">
      <c r="A14" s="27" t="s">
        <v>38</v>
      </c>
      <c r="B14" s="28">
        <f t="shared" si="0"/>
        <v>0.30086744787703545</v>
      </c>
    </row>
    <row r="15" spans="1:4">
      <c r="A15" s="29" t="s">
        <v>39</v>
      </c>
      <c r="B15" s="28">
        <f t="shared" si="0"/>
        <v>0.28547021244985887</v>
      </c>
    </row>
    <row r="16" spans="1:4">
      <c r="A16" s="29" t="s">
        <v>40</v>
      </c>
      <c r="B16" s="28">
        <f t="shared" si="0"/>
        <v>0.27845843672456577</v>
      </c>
    </row>
    <row r="17" spans="1:2">
      <c r="A17" s="29" t="s">
        <v>41</v>
      </c>
      <c r="B17" s="28">
        <f t="shared" si="0"/>
        <v>0.26083899695336304</v>
      </c>
    </row>
    <row r="18" spans="1:2">
      <c r="A18" s="29" t="s">
        <v>42</v>
      </c>
      <c r="B18" s="28">
        <f t="shared" si="0"/>
        <v>0.24850718761518614</v>
      </c>
    </row>
    <row r="19" spans="1:2">
      <c r="A19" s="29" t="s">
        <v>43</v>
      </c>
      <c r="B19" s="30">
        <f t="shared" si="0"/>
        <v>0.24628932604218451</v>
      </c>
    </row>
    <row r="20" spans="1:2">
      <c r="A20" s="29" t="s">
        <v>93</v>
      </c>
      <c r="B20" s="30">
        <f t="shared" si="0"/>
        <v>0.22847074370457382</v>
      </c>
    </row>
    <row r="21" spans="1:2">
      <c r="A21" s="29" t="s">
        <v>122</v>
      </c>
      <c r="B21" s="30">
        <f t="shared" si="0"/>
        <v>0.2433884585862815</v>
      </c>
    </row>
    <row r="22" spans="1:2">
      <c r="A22" s="17"/>
      <c r="B22" s="17"/>
    </row>
    <row r="23" spans="1:2">
      <c r="A23" s="85" t="s">
        <v>44</v>
      </c>
      <c r="B23" s="86"/>
    </row>
    <row r="24" spans="1:2">
      <c r="A24" s="29" t="s">
        <v>33</v>
      </c>
      <c r="B24" s="31">
        <v>4121</v>
      </c>
    </row>
    <row r="25" spans="1:2">
      <c r="A25" s="29" t="s">
        <v>34</v>
      </c>
      <c r="B25" s="31">
        <v>4229</v>
      </c>
    </row>
    <row r="26" spans="1:2">
      <c r="A26" s="29" t="s">
        <v>35</v>
      </c>
      <c r="B26" s="31">
        <v>4029</v>
      </c>
    </row>
    <row r="27" spans="1:2">
      <c r="A27" s="29" t="s">
        <v>36</v>
      </c>
      <c r="B27" s="31">
        <v>3972</v>
      </c>
    </row>
    <row r="28" spans="1:2">
      <c r="A28" s="29" t="s">
        <v>37</v>
      </c>
      <c r="B28" s="31">
        <v>3887</v>
      </c>
    </row>
    <row r="29" spans="1:2">
      <c r="A29" s="29" t="s">
        <v>38</v>
      </c>
      <c r="B29" s="31">
        <v>3954</v>
      </c>
    </row>
    <row r="30" spans="1:2">
      <c r="A30" s="29" t="s">
        <v>39</v>
      </c>
      <c r="B30" s="31">
        <v>3843</v>
      </c>
    </row>
    <row r="31" spans="1:2">
      <c r="A31" s="29" t="s">
        <v>40</v>
      </c>
      <c r="B31" s="31">
        <v>3591</v>
      </c>
    </row>
    <row r="32" spans="1:2">
      <c r="A32" s="29" t="s">
        <v>41</v>
      </c>
      <c r="B32" s="31">
        <v>3339</v>
      </c>
    </row>
    <row r="33" spans="1:2">
      <c r="A33" s="29" t="s">
        <v>42</v>
      </c>
      <c r="B33" s="31">
        <v>3371</v>
      </c>
    </row>
    <row r="34" spans="1:2">
      <c r="A34" s="29" t="s">
        <v>43</v>
      </c>
      <c r="B34" s="31">
        <v>3468</v>
      </c>
    </row>
    <row r="35" spans="1:2">
      <c r="A35" s="29" t="s">
        <v>93</v>
      </c>
      <c r="B35" s="31">
        <v>3112</v>
      </c>
    </row>
    <row r="36" spans="1:2">
      <c r="A36" s="29" t="s">
        <v>122</v>
      </c>
      <c r="B36" s="31">
        <v>3488</v>
      </c>
    </row>
    <row r="38" spans="1:2">
      <c r="A38" s="85" t="s">
        <v>98</v>
      </c>
      <c r="B38" s="86"/>
    </row>
    <row r="39" spans="1:2">
      <c r="A39" s="29" t="s">
        <v>33</v>
      </c>
      <c r="B39" s="31">
        <v>11863</v>
      </c>
    </row>
    <row r="40" spans="1:2">
      <c r="A40" s="29" t="s">
        <v>34</v>
      </c>
      <c r="B40" s="31">
        <v>12341</v>
      </c>
    </row>
    <row r="41" spans="1:2">
      <c r="A41" s="29" t="s">
        <v>35</v>
      </c>
      <c r="B41" s="31">
        <v>12517</v>
      </c>
    </row>
    <row r="42" spans="1:2">
      <c r="A42" s="29" t="s">
        <v>36</v>
      </c>
      <c r="B42" s="31">
        <v>12799</v>
      </c>
    </row>
    <row r="43" spans="1:2">
      <c r="A43" s="29" t="s">
        <v>37</v>
      </c>
      <c r="B43" s="31">
        <v>12692</v>
      </c>
    </row>
    <row r="44" spans="1:2">
      <c r="A44" s="29" t="s">
        <v>38</v>
      </c>
      <c r="B44" s="31">
        <v>13142</v>
      </c>
    </row>
    <row r="45" spans="1:2">
      <c r="A45" s="29" t="s">
        <v>39</v>
      </c>
      <c r="B45" s="31">
        <v>13462</v>
      </c>
    </row>
    <row r="46" spans="1:2">
      <c r="A46" s="29" t="s">
        <v>40</v>
      </c>
      <c r="B46" s="31">
        <v>12896</v>
      </c>
    </row>
    <row r="47" spans="1:2">
      <c r="A47" s="29" t="s">
        <v>41</v>
      </c>
      <c r="B47" s="31">
        <v>12801</v>
      </c>
    </row>
    <row r="48" spans="1:2">
      <c r="A48" s="29" t="s">
        <v>42</v>
      </c>
      <c r="B48" s="31">
        <v>13565</v>
      </c>
    </row>
    <row r="49" spans="1:2">
      <c r="A49" s="29" t="s">
        <v>43</v>
      </c>
      <c r="B49" s="31">
        <v>14081</v>
      </c>
    </row>
    <row r="50" spans="1:2">
      <c r="A50" s="29" t="s">
        <v>93</v>
      </c>
      <c r="B50" s="31">
        <v>13621</v>
      </c>
    </row>
    <row r="51" spans="1:2">
      <c r="A51" s="29" t="s">
        <v>122</v>
      </c>
      <c r="B51" s="31">
        <v>14331</v>
      </c>
    </row>
  </sheetData>
  <mergeCells count="3">
    <mergeCell ref="A8:B8"/>
    <mergeCell ref="A23:B23"/>
    <mergeCell ref="A38:B38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D51"/>
  <sheetViews>
    <sheetView zoomScale="130" zoomScaleNormal="130" zoomScalePageLayoutView="130" workbookViewId="0">
      <selection activeCell="E4" sqref="E4"/>
    </sheetView>
  </sheetViews>
  <sheetFormatPr baseColWidth="10" defaultRowHeight="14" x14ac:dyDescent="0"/>
  <cols>
    <col min="1" max="1" width="15" customWidth="1"/>
    <col min="2" max="2" width="21.6640625" customWidth="1"/>
    <col min="3" max="3" width="17" customWidth="1"/>
    <col min="5" max="5" width="22.5" customWidth="1"/>
  </cols>
  <sheetData>
    <row r="3" spans="1:4">
      <c r="D3" s="4" t="s">
        <v>166</v>
      </c>
    </row>
    <row r="4" spans="1:4">
      <c r="D4" s="4" t="s">
        <v>167</v>
      </c>
    </row>
    <row r="5" spans="1:4">
      <c r="A5" s="14" t="s">
        <v>144</v>
      </c>
    </row>
    <row r="6" spans="1:4">
      <c r="A6" s="14"/>
    </row>
    <row r="7" spans="1:4" ht="20">
      <c r="A7" s="60" t="s">
        <v>109</v>
      </c>
    </row>
    <row r="8" spans="1:4" ht="29.25" customHeight="1">
      <c r="A8" s="83" t="s">
        <v>32</v>
      </c>
      <c r="B8" s="84"/>
    </row>
    <row r="9" spans="1:4">
      <c r="A9" s="27" t="s">
        <v>33</v>
      </c>
      <c r="B9" s="28">
        <f t="shared" ref="B9:B21" si="0">B24/B39</f>
        <v>0.33781735505873439</v>
      </c>
    </row>
    <row r="10" spans="1:4">
      <c r="A10" s="27" t="s">
        <v>34</v>
      </c>
      <c r="B10" s="28">
        <f t="shared" si="0"/>
        <v>0.32172624560103724</v>
      </c>
    </row>
    <row r="11" spans="1:4">
      <c r="A11" s="27" t="s">
        <v>35</v>
      </c>
      <c r="B11" s="28">
        <f t="shared" si="0"/>
        <v>0.30897583429228997</v>
      </c>
    </row>
    <row r="12" spans="1:4">
      <c r="A12" s="27" t="s">
        <v>36</v>
      </c>
      <c r="B12" s="28">
        <f t="shared" si="0"/>
        <v>0.31061452513966481</v>
      </c>
    </row>
    <row r="13" spans="1:4">
      <c r="A13" s="27" t="s">
        <v>37</v>
      </c>
      <c r="B13" s="28">
        <f t="shared" si="0"/>
        <v>0.30702881262616993</v>
      </c>
    </row>
    <row r="14" spans="1:4">
      <c r="A14" s="27" t="s">
        <v>38</v>
      </c>
      <c r="B14" s="28">
        <f t="shared" si="0"/>
        <v>0.31130899376669635</v>
      </c>
    </row>
    <row r="15" spans="1:4">
      <c r="A15" s="29" t="s">
        <v>39</v>
      </c>
      <c r="B15" s="28">
        <f t="shared" si="0"/>
        <v>0.28993118435349513</v>
      </c>
    </row>
    <row r="16" spans="1:4">
      <c r="A16" s="29" t="s">
        <v>40</v>
      </c>
      <c r="B16" s="28">
        <f t="shared" si="0"/>
        <v>0.29947397061491021</v>
      </c>
    </row>
    <row r="17" spans="1:2">
      <c r="A17" s="29" t="s">
        <v>41</v>
      </c>
      <c r="B17" s="28">
        <f t="shared" si="0"/>
        <v>0.32144163922429564</v>
      </c>
    </row>
    <row r="18" spans="1:2">
      <c r="A18" s="29" t="s">
        <v>42</v>
      </c>
      <c r="B18" s="28">
        <f t="shared" si="0"/>
        <v>0.30752764894755619</v>
      </c>
    </row>
    <row r="19" spans="1:2">
      <c r="A19" s="29" t="s">
        <v>43</v>
      </c>
      <c r="B19" s="30">
        <f t="shared" si="0"/>
        <v>0.29181004817618722</v>
      </c>
    </row>
    <row r="20" spans="1:2">
      <c r="A20" s="29" t="s">
        <v>93</v>
      </c>
      <c r="B20" s="30">
        <f t="shared" si="0"/>
        <v>0.28181331429591289</v>
      </c>
    </row>
    <row r="21" spans="1:2">
      <c r="A21" s="29" t="s">
        <v>122</v>
      </c>
      <c r="B21" s="30">
        <f t="shared" si="0"/>
        <v>0.27614849974571959</v>
      </c>
    </row>
    <row r="22" spans="1:2">
      <c r="A22" s="17"/>
      <c r="B22" s="17"/>
    </row>
    <row r="23" spans="1:2">
      <c r="A23" s="85" t="s">
        <v>44</v>
      </c>
      <c r="B23" s="86"/>
    </row>
    <row r="24" spans="1:2">
      <c r="A24" s="29" t="s">
        <v>33</v>
      </c>
      <c r="B24" s="31">
        <v>1783</v>
      </c>
    </row>
    <row r="25" spans="1:2">
      <c r="A25" s="29" t="s">
        <v>34</v>
      </c>
      <c r="B25" s="31">
        <v>1737</v>
      </c>
    </row>
    <row r="26" spans="1:2">
      <c r="A26" s="29" t="s">
        <v>35</v>
      </c>
      <c r="B26" s="31">
        <v>1611</v>
      </c>
    </row>
    <row r="27" spans="1:2">
      <c r="A27" s="29" t="s">
        <v>36</v>
      </c>
      <c r="B27" s="31">
        <v>1668</v>
      </c>
    </row>
    <row r="28" spans="1:2">
      <c r="A28" s="29" t="s">
        <v>37</v>
      </c>
      <c r="B28" s="31">
        <v>1673</v>
      </c>
    </row>
    <row r="29" spans="1:2">
      <c r="A29" s="29" t="s">
        <v>38</v>
      </c>
      <c r="B29" s="31">
        <v>1748</v>
      </c>
    </row>
    <row r="30" spans="1:2">
      <c r="A30" s="29" t="s">
        <v>39</v>
      </c>
      <c r="B30" s="31">
        <v>1601</v>
      </c>
    </row>
    <row r="31" spans="1:2">
      <c r="A31" s="29" t="s">
        <v>40</v>
      </c>
      <c r="B31" s="31">
        <v>1651</v>
      </c>
    </row>
    <row r="32" spans="1:2">
      <c r="A32" s="29" t="s">
        <v>41</v>
      </c>
      <c r="B32" s="31">
        <v>1757</v>
      </c>
    </row>
    <row r="33" spans="1:2">
      <c r="A33" s="29" t="s">
        <v>42</v>
      </c>
      <c r="B33" s="31">
        <v>1724</v>
      </c>
    </row>
    <row r="34" spans="1:2">
      <c r="A34" s="29" t="s">
        <v>43</v>
      </c>
      <c r="B34" s="31">
        <v>1696</v>
      </c>
    </row>
    <row r="35" spans="1:2">
      <c r="A35" s="29" t="s">
        <v>93</v>
      </c>
      <c r="B35" s="31">
        <v>1579</v>
      </c>
    </row>
    <row r="36" spans="1:2">
      <c r="A36" s="29" t="s">
        <v>122</v>
      </c>
      <c r="B36" s="31">
        <v>1629</v>
      </c>
    </row>
    <row r="38" spans="1:2">
      <c r="A38" s="85" t="s">
        <v>98</v>
      </c>
      <c r="B38" s="86"/>
    </row>
    <row r="39" spans="1:2">
      <c r="A39" s="29" t="s">
        <v>33</v>
      </c>
      <c r="B39" s="31">
        <v>5278</v>
      </c>
    </row>
    <row r="40" spans="1:2">
      <c r="A40" s="29" t="s">
        <v>34</v>
      </c>
      <c r="B40" s="31">
        <v>5399</v>
      </c>
    </row>
    <row r="41" spans="1:2">
      <c r="A41" s="29" t="s">
        <v>35</v>
      </c>
      <c r="B41" s="31">
        <v>5214</v>
      </c>
    </row>
    <row r="42" spans="1:2">
      <c r="A42" s="29" t="s">
        <v>36</v>
      </c>
      <c r="B42" s="31">
        <v>5370</v>
      </c>
    </row>
    <row r="43" spans="1:2">
      <c r="A43" s="29" t="s">
        <v>37</v>
      </c>
      <c r="B43" s="31">
        <v>5449</v>
      </c>
    </row>
    <row r="44" spans="1:2">
      <c r="A44" s="29" t="s">
        <v>38</v>
      </c>
      <c r="B44" s="31">
        <v>5615</v>
      </c>
    </row>
    <row r="45" spans="1:2">
      <c r="A45" s="29" t="s">
        <v>39</v>
      </c>
      <c r="B45" s="31">
        <v>5522</v>
      </c>
    </row>
    <row r="46" spans="1:2">
      <c r="A46" s="29" t="s">
        <v>40</v>
      </c>
      <c r="B46" s="31">
        <v>5513</v>
      </c>
    </row>
    <row r="47" spans="1:2">
      <c r="A47" s="29" t="s">
        <v>41</v>
      </c>
      <c r="B47" s="31">
        <v>5466</v>
      </c>
    </row>
    <row r="48" spans="1:2">
      <c r="A48" s="29" t="s">
        <v>42</v>
      </c>
      <c r="B48" s="31">
        <v>5606</v>
      </c>
    </row>
    <row r="49" spans="1:2">
      <c r="A49" s="29" t="s">
        <v>43</v>
      </c>
      <c r="B49" s="31">
        <v>5812</v>
      </c>
    </row>
    <row r="50" spans="1:2">
      <c r="A50" s="29" t="s">
        <v>93</v>
      </c>
      <c r="B50" s="31">
        <v>5603</v>
      </c>
    </row>
    <row r="51" spans="1:2">
      <c r="A51" s="29" t="s">
        <v>122</v>
      </c>
      <c r="B51" s="31">
        <v>5899</v>
      </c>
    </row>
  </sheetData>
  <mergeCells count="3">
    <mergeCell ref="A8:B8"/>
    <mergeCell ref="A23:B23"/>
    <mergeCell ref="A38:B38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1"/>
  <sheetViews>
    <sheetView zoomScale="130" zoomScaleNormal="130" zoomScalePageLayoutView="130" workbookViewId="0">
      <selection activeCell="J9" sqref="J9"/>
    </sheetView>
  </sheetViews>
  <sheetFormatPr baseColWidth="10" defaultRowHeight="14" x14ac:dyDescent="0"/>
  <cols>
    <col min="2" max="2" width="23.6640625" customWidth="1"/>
    <col min="5" max="5" width="22.5" customWidth="1"/>
  </cols>
  <sheetData>
    <row r="4" spans="1:5">
      <c r="E4" s="4" t="s">
        <v>169</v>
      </c>
    </row>
    <row r="5" spans="1:5">
      <c r="A5" s="14" t="s">
        <v>144</v>
      </c>
      <c r="E5" s="4" t="s">
        <v>170</v>
      </c>
    </row>
    <row r="6" spans="1:5">
      <c r="A6" s="14"/>
    </row>
    <row r="7" spans="1:5" ht="20">
      <c r="A7" s="60" t="s">
        <v>110</v>
      </c>
    </row>
    <row r="8" spans="1:5" ht="29.25" customHeight="1">
      <c r="A8" s="83" t="s">
        <v>32</v>
      </c>
      <c r="B8" s="84"/>
    </row>
    <row r="9" spans="1:5">
      <c r="A9" s="27" t="s">
        <v>33</v>
      </c>
      <c r="B9" s="28">
        <f t="shared" ref="B9:B21" si="0">B24/B39</f>
        <v>0.33907947886442508</v>
      </c>
    </row>
    <row r="10" spans="1:5">
      <c r="A10" s="27" t="s">
        <v>34</v>
      </c>
      <c r="B10" s="28">
        <f t="shared" si="0"/>
        <v>0.34017496635262451</v>
      </c>
    </row>
    <row r="11" spans="1:5">
      <c r="A11" s="27" t="s">
        <v>35</v>
      </c>
      <c r="B11" s="28">
        <f t="shared" si="0"/>
        <v>0.32396950065929025</v>
      </c>
    </row>
    <row r="12" spans="1:5">
      <c r="A12" s="27" t="s">
        <v>36</v>
      </c>
      <c r="B12" s="28">
        <f t="shared" si="0"/>
        <v>0.31767250942977593</v>
      </c>
    </row>
    <row r="13" spans="1:5">
      <c r="A13" s="27" t="s">
        <v>37</v>
      </c>
      <c r="B13" s="28">
        <f t="shared" si="0"/>
        <v>0.32171799027552672</v>
      </c>
    </row>
    <row r="14" spans="1:5">
      <c r="A14" s="27" t="s">
        <v>38</v>
      </c>
      <c r="B14" s="28">
        <f t="shared" si="0"/>
        <v>0.31511076821338035</v>
      </c>
    </row>
    <row r="15" spans="1:5">
      <c r="A15" s="29" t="s">
        <v>39</v>
      </c>
      <c r="B15" s="28">
        <f t="shared" si="0"/>
        <v>0.31557219133593878</v>
      </c>
    </row>
    <row r="16" spans="1:5">
      <c r="A16" s="29" t="s">
        <v>40</v>
      </c>
      <c r="B16" s="28">
        <f t="shared" si="0"/>
        <v>0.30330313431995948</v>
      </c>
    </row>
    <row r="17" spans="1:2">
      <c r="A17" s="29" t="s">
        <v>41</v>
      </c>
      <c r="B17" s="28">
        <f t="shared" si="0"/>
        <v>0.31362777109468981</v>
      </c>
    </row>
    <row r="18" spans="1:2">
      <c r="A18" s="29" t="s">
        <v>42</v>
      </c>
      <c r="B18" s="28">
        <f t="shared" si="0"/>
        <v>0.30150113554533875</v>
      </c>
    </row>
    <row r="19" spans="1:2">
      <c r="A19" s="29" t="s">
        <v>43</v>
      </c>
      <c r="B19" s="28">
        <f t="shared" si="0"/>
        <v>0.29609994226024883</v>
      </c>
    </row>
    <row r="20" spans="1:2">
      <c r="A20" s="29" t="s">
        <v>93</v>
      </c>
      <c r="B20" s="28">
        <f t="shared" si="0"/>
        <v>0.29756418696510861</v>
      </c>
    </row>
    <row r="21" spans="1:2">
      <c r="A21" s="29" t="s">
        <v>122</v>
      </c>
      <c r="B21" s="28">
        <f t="shared" si="0"/>
        <v>0.28570651286794713</v>
      </c>
    </row>
    <row r="22" spans="1:2">
      <c r="A22" s="17"/>
      <c r="B22" s="17"/>
    </row>
    <row r="23" spans="1:2">
      <c r="A23" s="85" t="s">
        <v>44</v>
      </c>
      <c r="B23" s="86"/>
    </row>
    <row r="24" spans="1:2">
      <c r="A24" s="29" t="s">
        <v>33</v>
      </c>
      <c r="B24" s="31">
        <v>5960</v>
      </c>
    </row>
    <row r="25" spans="1:2">
      <c r="A25" s="29" t="s">
        <v>34</v>
      </c>
      <c r="B25" s="31">
        <v>6066</v>
      </c>
    </row>
    <row r="26" spans="1:2">
      <c r="A26" s="29" t="s">
        <v>35</v>
      </c>
      <c r="B26" s="31">
        <v>5651</v>
      </c>
    </row>
    <row r="27" spans="1:2">
      <c r="A27" s="29" t="s">
        <v>36</v>
      </c>
      <c r="B27" s="31">
        <v>5727</v>
      </c>
    </row>
    <row r="28" spans="1:2">
      <c r="A28" s="29" t="s">
        <v>37</v>
      </c>
      <c r="B28" s="31">
        <v>5558</v>
      </c>
    </row>
    <row r="29" spans="1:2">
      <c r="A29" s="29" t="s">
        <v>38</v>
      </c>
      <c r="B29" s="31">
        <v>5718</v>
      </c>
    </row>
    <row r="30" spans="1:2">
      <c r="A30" s="29" t="s">
        <v>39</v>
      </c>
      <c r="B30" s="31">
        <v>5733</v>
      </c>
    </row>
    <row r="31" spans="1:2">
      <c r="A31" s="29" t="s">
        <v>40</v>
      </c>
      <c r="B31" s="31">
        <v>5390</v>
      </c>
    </row>
    <row r="32" spans="1:2">
      <c r="A32" s="29" t="s">
        <v>41</v>
      </c>
      <c r="B32" s="31">
        <v>5475</v>
      </c>
    </row>
    <row r="33" spans="1:2">
      <c r="A33" s="29" t="s">
        <v>42</v>
      </c>
      <c r="B33" s="31">
        <v>5443</v>
      </c>
    </row>
    <row r="34" spans="1:2">
      <c r="A34" s="29" t="s">
        <v>43</v>
      </c>
      <c r="B34" s="31">
        <v>5641</v>
      </c>
    </row>
    <row r="35" spans="1:2">
      <c r="A35" s="29" t="s">
        <v>93</v>
      </c>
      <c r="B35" s="31">
        <v>5424</v>
      </c>
    </row>
    <row r="36" spans="1:2">
      <c r="A36" s="29" t="s">
        <v>122</v>
      </c>
      <c r="B36" s="31">
        <v>5251</v>
      </c>
    </row>
    <row r="38" spans="1:2">
      <c r="A38" s="85" t="s">
        <v>98</v>
      </c>
      <c r="B38" s="86"/>
    </row>
    <row r="39" spans="1:2">
      <c r="A39" s="29" t="s">
        <v>33</v>
      </c>
      <c r="B39" s="31">
        <v>17577</v>
      </c>
    </row>
    <row r="40" spans="1:2">
      <c r="A40" s="29" t="s">
        <v>34</v>
      </c>
      <c r="B40" s="31">
        <v>17832</v>
      </c>
    </row>
    <row r="41" spans="1:2">
      <c r="A41" s="29" t="s">
        <v>35</v>
      </c>
      <c r="B41" s="31">
        <v>17443</v>
      </c>
    </row>
    <row r="42" spans="1:2">
      <c r="A42" s="29" t="s">
        <v>36</v>
      </c>
      <c r="B42" s="31">
        <v>18028</v>
      </c>
    </row>
    <row r="43" spans="1:2">
      <c r="A43" s="29" t="s">
        <v>37</v>
      </c>
      <c r="B43" s="31">
        <v>17276</v>
      </c>
    </row>
    <row r="44" spans="1:2">
      <c r="A44" s="29" t="s">
        <v>38</v>
      </c>
      <c r="B44" s="31">
        <v>18146</v>
      </c>
    </row>
    <row r="45" spans="1:2">
      <c r="A45" s="29" t="s">
        <v>39</v>
      </c>
      <c r="B45" s="31">
        <v>18167</v>
      </c>
    </row>
    <row r="46" spans="1:2">
      <c r="A46" s="29" t="s">
        <v>40</v>
      </c>
      <c r="B46" s="31">
        <v>17771</v>
      </c>
    </row>
    <row r="47" spans="1:2">
      <c r="A47" s="29" t="s">
        <v>41</v>
      </c>
      <c r="B47" s="31">
        <v>17457</v>
      </c>
    </row>
    <row r="48" spans="1:2">
      <c r="A48" s="29" t="s">
        <v>42</v>
      </c>
      <c r="B48" s="31">
        <v>18053</v>
      </c>
    </row>
    <row r="49" spans="1:2">
      <c r="A49" s="29" t="s">
        <v>43</v>
      </c>
      <c r="B49" s="31">
        <v>19051</v>
      </c>
    </row>
    <row r="50" spans="1:2">
      <c r="A50" s="29" t="s">
        <v>93</v>
      </c>
      <c r="B50" s="31">
        <v>18228</v>
      </c>
    </row>
    <row r="51" spans="1:2">
      <c r="A51" s="29" t="s">
        <v>122</v>
      </c>
      <c r="B51" s="31">
        <v>18379</v>
      </c>
    </row>
  </sheetData>
  <mergeCells count="3">
    <mergeCell ref="A8:B8"/>
    <mergeCell ref="A23:B23"/>
    <mergeCell ref="A38:B38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1"/>
  <sheetViews>
    <sheetView zoomScale="140" zoomScaleNormal="140" zoomScalePageLayoutView="140" workbookViewId="0">
      <selection activeCell="E6" sqref="E6"/>
    </sheetView>
  </sheetViews>
  <sheetFormatPr baseColWidth="10" defaultRowHeight="14" x14ac:dyDescent="0"/>
  <cols>
    <col min="2" max="2" width="25.5" customWidth="1"/>
    <col min="5" max="5" width="22.5" customWidth="1"/>
  </cols>
  <sheetData>
    <row r="4" spans="1:4">
      <c r="D4" s="4" t="s">
        <v>171</v>
      </c>
    </row>
    <row r="5" spans="1:4">
      <c r="A5" s="14" t="s">
        <v>144</v>
      </c>
      <c r="B5" s="14"/>
    </row>
    <row r="6" spans="1:4">
      <c r="A6" s="14"/>
    </row>
    <row r="7" spans="1:4" ht="20">
      <c r="A7" s="60" t="s">
        <v>111</v>
      </c>
    </row>
    <row r="8" spans="1:4" ht="29.25" customHeight="1">
      <c r="A8" s="83" t="s">
        <v>32</v>
      </c>
      <c r="B8" s="84"/>
    </row>
    <row r="9" spans="1:4">
      <c r="A9" s="27" t="s">
        <v>33</v>
      </c>
      <c r="B9" s="28">
        <f t="shared" ref="B9:B21" si="0">B24/B39</f>
        <v>0.33082849444001672</v>
      </c>
    </row>
    <row r="10" spans="1:4">
      <c r="A10" s="27" t="s">
        <v>34</v>
      </c>
      <c r="B10" s="28">
        <f t="shared" si="0"/>
        <v>0.3263960894682269</v>
      </c>
    </row>
    <row r="11" spans="1:4">
      <c r="A11" s="27" t="s">
        <v>35</v>
      </c>
      <c r="B11" s="28">
        <f t="shared" si="0"/>
        <v>0.32405755286435595</v>
      </c>
    </row>
    <row r="12" spans="1:4">
      <c r="A12" s="27" t="s">
        <v>36</v>
      </c>
      <c r="B12" s="28">
        <f t="shared" si="0"/>
        <v>0.3162225134702199</v>
      </c>
    </row>
    <row r="13" spans="1:4">
      <c r="A13" s="27" t="s">
        <v>37</v>
      </c>
      <c r="B13" s="28">
        <f t="shared" si="0"/>
        <v>0.32045889101338432</v>
      </c>
    </row>
    <row r="14" spans="1:4">
      <c r="A14" s="27" t="s">
        <v>38</v>
      </c>
      <c r="B14" s="28">
        <f t="shared" si="0"/>
        <v>0.31725953277519831</v>
      </c>
    </row>
    <row r="15" spans="1:4">
      <c r="A15" s="29" t="s">
        <v>39</v>
      </c>
      <c r="B15" s="28">
        <f t="shared" si="0"/>
        <v>0.31253650700934582</v>
      </c>
    </row>
    <row r="16" spans="1:4">
      <c r="A16" s="29" t="s">
        <v>40</v>
      </c>
      <c r="B16" s="28">
        <f t="shared" si="0"/>
        <v>0.31354059230882569</v>
      </c>
    </row>
    <row r="17" spans="1:2">
      <c r="A17" s="29" t="s">
        <v>41</v>
      </c>
      <c r="B17" s="28">
        <f t="shared" si="0"/>
        <v>0.31147359486289994</v>
      </c>
    </row>
    <row r="18" spans="1:2">
      <c r="A18" s="29" t="s">
        <v>42</v>
      </c>
      <c r="B18" s="28">
        <f t="shared" si="0"/>
        <v>0.30611265004616806</v>
      </c>
    </row>
    <row r="19" spans="1:2">
      <c r="A19" s="29" t="s">
        <v>43</v>
      </c>
      <c r="B19" s="28">
        <f t="shared" si="0"/>
        <v>0.30192151173077603</v>
      </c>
    </row>
    <row r="20" spans="1:2">
      <c r="A20" s="29" t="s">
        <v>93</v>
      </c>
      <c r="B20" s="28">
        <f t="shared" si="0"/>
        <v>0.3013778310975388</v>
      </c>
    </row>
    <row r="21" spans="1:2">
      <c r="A21" s="29" t="s">
        <v>122</v>
      </c>
      <c r="B21" s="28">
        <f t="shared" si="0"/>
        <v>0.29754921366106452</v>
      </c>
    </row>
    <row r="22" spans="1:2">
      <c r="A22" s="17"/>
      <c r="B22" s="17"/>
    </row>
    <row r="23" spans="1:2">
      <c r="A23" s="85" t="s">
        <v>44</v>
      </c>
      <c r="B23" s="86"/>
    </row>
    <row r="24" spans="1:2">
      <c r="A24" s="29" t="s">
        <v>33</v>
      </c>
      <c r="B24" s="31">
        <v>8717</v>
      </c>
    </row>
    <row r="25" spans="1:2">
      <c r="A25" s="29" t="s">
        <v>34</v>
      </c>
      <c r="B25" s="31">
        <v>8814</v>
      </c>
    </row>
    <row r="26" spans="1:2">
      <c r="A26" s="29" t="s">
        <v>35</v>
      </c>
      <c r="B26" s="31">
        <v>8536</v>
      </c>
    </row>
    <row r="27" spans="1:2">
      <c r="A27" s="29" t="s">
        <v>36</v>
      </c>
      <c r="B27" s="31">
        <v>8686</v>
      </c>
    </row>
    <row r="28" spans="1:2">
      <c r="A28" s="29" t="s">
        <v>37</v>
      </c>
      <c r="B28" s="31">
        <v>8380</v>
      </c>
    </row>
    <row r="29" spans="1:2">
      <c r="A29" s="29" t="s">
        <v>38</v>
      </c>
      <c r="B29" s="31">
        <v>8678</v>
      </c>
    </row>
    <row r="30" spans="1:2">
      <c r="A30" s="29" t="s">
        <v>39</v>
      </c>
      <c r="B30" s="31">
        <v>8561</v>
      </c>
    </row>
    <row r="31" spans="1:2">
      <c r="A31" s="29" t="s">
        <v>40</v>
      </c>
      <c r="B31" s="31">
        <v>8512</v>
      </c>
    </row>
    <row r="32" spans="1:2">
      <c r="A32" s="29" t="s">
        <v>41</v>
      </c>
      <c r="B32" s="31">
        <v>8440</v>
      </c>
    </row>
    <row r="33" spans="1:2">
      <c r="A33" s="29" t="s">
        <v>42</v>
      </c>
      <c r="B33" s="31">
        <v>8288</v>
      </c>
    </row>
    <row r="34" spans="1:2">
      <c r="A34" s="29" t="s">
        <v>43</v>
      </c>
      <c r="B34" s="31">
        <v>8532</v>
      </c>
    </row>
    <row r="35" spans="1:2">
      <c r="A35" s="29" t="s">
        <v>93</v>
      </c>
      <c r="B35" s="31">
        <v>8290</v>
      </c>
    </row>
    <row r="36" spans="1:2">
      <c r="A36" s="29" t="s">
        <v>122</v>
      </c>
      <c r="B36" s="31">
        <v>8268</v>
      </c>
    </row>
    <row r="38" spans="1:2">
      <c r="A38" s="85" t="s">
        <v>98</v>
      </c>
      <c r="B38" s="86"/>
    </row>
    <row r="39" spans="1:2">
      <c r="A39" s="29" t="s">
        <v>33</v>
      </c>
      <c r="B39" s="31">
        <v>26349</v>
      </c>
    </row>
    <row r="40" spans="1:2">
      <c r="A40" s="29" t="s">
        <v>34</v>
      </c>
      <c r="B40" s="31">
        <v>27004</v>
      </c>
    </row>
    <row r="41" spans="1:2">
      <c r="A41" s="29" t="s">
        <v>35</v>
      </c>
      <c r="B41" s="31">
        <v>26341</v>
      </c>
    </row>
    <row r="42" spans="1:2">
      <c r="A42" s="29" t="s">
        <v>36</v>
      </c>
      <c r="B42" s="31">
        <v>27468</v>
      </c>
    </row>
    <row r="43" spans="1:2">
      <c r="A43" s="29" t="s">
        <v>37</v>
      </c>
      <c r="B43" s="31">
        <v>26150</v>
      </c>
    </row>
    <row r="44" spans="1:2">
      <c r="A44" s="29" t="s">
        <v>38</v>
      </c>
      <c r="B44" s="31">
        <v>27353</v>
      </c>
    </row>
    <row r="45" spans="1:2">
      <c r="A45" s="29" t="s">
        <v>39</v>
      </c>
      <c r="B45" s="31">
        <v>27392</v>
      </c>
    </row>
    <row r="46" spans="1:2">
      <c r="A46" s="29" t="s">
        <v>40</v>
      </c>
      <c r="B46" s="31">
        <v>27148</v>
      </c>
    </row>
    <row r="47" spans="1:2">
      <c r="A47" s="29" t="s">
        <v>41</v>
      </c>
      <c r="B47" s="31">
        <v>27097</v>
      </c>
    </row>
    <row r="48" spans="1:2">
      <c r="A48" s="29" t="s">
        <v>42</v>
      </c>
      <c r="B48" s="31">
        <v>27075</v>
      </c>
    </row>
    <row r="49" spans="1:2">
      <c r="A49" s="29" t="s">
        <v>43</v>
      </c>
      <c r="B49" s="31">
        <v>28259</v>
      </c>
    </row>
    <row r="50" spans="1:2">
      <c r="A50" s="29" t="s">
        <v>93</v>
      </c>
      <c r="B50" s="31">
        <v>27507</v>
      </c>
    </row>
    <row r="51" spans="1:2">
      <c r="A51" s="29" t="s">
        <v>122</v>
      </c>
      <c r="B51" s="31">
        <v>27787</v>
      </c>
    </row>
  </sheetData>
  <mergeCells count="3">
    <mergeCell ref="A8:B8"/>
    <mergeCell ref="A23:B23"/>
    <mergeCell ref="A38:B38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D51"/>
  <sheetViews>
    <sheetView zoomScale="130" zoomScaleNormal="130" zoomScalePageLayoutView="130" workbookViewId="0">
      <selection activeCell="D5" sqref="D5"/>
    </sheetView>
  </sheetViews>
  <sheetFormatPr baseColWidth="10" defaultRowHeight="14" x14ac:dyDescent="0"/>
  <cols>
    <col min="1" max="1" width="15" customWidth="1"/>
    <col min="2" max="2" width="29.33203125" customWidth="1"/>
    <col min="3" max="3" width="11.5" customWidth="1"/>
    <col min="5" max="5" width="22.5" customWidth="1"/>
  </cols>
  <sheetData>
    <row r="4" spans="1:4">
      <c r="D4" s="4" t="s">
        <v>173</v>
      </c>
    </row>
    <row r="5" spans="1:4">
      <c r="A5" s="14" t="s">
        <v>144</v>
      </c>
      <c r="D5" t="s">
        <v>172</v>
      </c>
    </row>
    <row r="6" spans="1:4">
      <c r="A6" s="14"/>
    </row>
    <row r="7" spans="1:4" ht="20">
      <c r="A7" s="60" t="s">
        <v>112</v>
      </c>
    </row>
    <row r="8" spans="1:4" ht="29.25" customHeight="1">
      <c r="A8" s="83" t="s">
        <v>32</v>
      </c>
      <c r="B8" s="84"/>
    </row>
    <row r="9" spans="1:4">
      <c r="A9" s="27" t="s">
        <v>33</v>
      </c>
      <c r="B9" s="28">
        <f t="shared" ref="B9:B21" si="0">B24/B39</f>
        <v>0.32040026269399607</v>
      </c>
    </row>
    <row r="10" spans="1:4">
      <c r="A10" s="27" t="s">
        <v>34</v>
      </c>
      <c r="B10" s="28">
        <f t="shared" si="0"/>
        <v>0.31098997019054991</v>
      </c>
    </row>
    <row r="11" spans="1:4">
      <c r="A11" s="27" t="s">
        <v>35</v>
      </c>
      <c r="B11" s="28">
        <f t="shared" si="0"/>
        <v>0.30781758957654726</v>
      </c>
    </row>
    <row r="12" spans="1:4">
      <c r="A12" s="27" t="s">
        <v>36</v>
      </c>
      <c r="B12" s="28">
        <f t="shared" si="0"/>
        <v>0.30896612007705132</v>
      </c>
    </row>
    <row r="13" spans="1:4">
      <c r="A13" s="27" t="s">
        <v>37</v>
      </c>
      <c r="B13" s="28">
        <f t="shared" si="0"/>
        <v>0.30414945647477665</v>
      </c>
    </row>
    <row r="14" spans="1:4">
      <c r="A14" s="27" t="s">
        <v>38</v>
      </c>
      <c r="B14" s="28">
        <f t="shared" si="0"/>
        <v>0.30002499791684029</v>
      </c>
    </row>
    <row r="15" spans="1:4">
      <c r="A15" s="29" t="s">
        <v>39</v>
      </c>
      <c r="B15" s="28">
        <f t="shared" si="0"/>
        <v>0.29602395608051907</v>
      </c>
    </row>
    <row r="16" spans="1:4">
      <c r="A16" s="29" t="s">
        <v>40</v>
      </c>
      <c r="B16" s="28">
        <f t="shared" si="0"/>
        <v>0.29038681734455118</v>
      </c>
    </row>
    <row r="17" spans="1:2">
      <c r="A17" s="29" t="s">
        <v>41</v>
      </c>
      <c r="B17" s="28">
        <f t="shared" si="0"/>
        <v>0.28621440536013398</v>
      </c>
    </row>
    <row r="18" spans="1:2">
      <c r="A18" s="29" t="s">
        <v>42</v>
      </c>
      <c r="B18" s="28">
        <f t="shared" si="0"/>
        <v>0.27924170931082609</v>
      </c>
    </row>
    <row r="19" spans="1:2">
      <c r="A19" s="29" t="s">
        <v>43</v>
      </c>
      <c r="B19" s="30">
        <f t="shared" si="0"/>
        <v>0.28635851183765504</v>
      </c>
    </row>
    <row r="20" spans="1:2">
      <c r="A20" s="29" t="s">
        <v>93</v>
      </c>
      <c r="B20" s="30">
        <f t="shared" si="0"/>
        <v>0.28000065781900108</v>
      </c>
    </row>
    <row r="21" spans="1:2">
      <c r="A21" s="29" t="s">
        <v>122</v>
      </c>
      <c r="B21" s="30">
        <f t="shared" si="0"/>
        <v>0.27608082323586491</v>
      </c>
    </row>
    <row r="22" spans="1:2">
      <c r="A22" s="17"/>
      <c r="B22" s="17"/>
    </row>
    <row r="23" spans="1:2">
      <c r="A23" s="85" t="s">
        <v>44</v>
      </c>
      <c r="B23" s="86"/>
    </row>
    <row r="24" spans="1:2">
      <c r="A24" s="29" t="s">
        <v>33</v>
      </c>
      <c r="B24" s="31">
        <v>18539</v>
      </c>
    </row>
    <row r="25" spans="1:2">
      <c r="A25" s="29" t="s">
        <v>34</v>
      </c>
      <c r="B25" s="31">
        <v>18883</v>
      </c>
    </row>
    <row r="26" spans="1:2">
      <c r="A26" s="29" t="s">
        <v>35</v>
      </c>
      <c r="B26" s="31">
        <v>17766</v>
      </c>
    </row>
    <row r="27" spans="1:2">
      <c r="A27" s="29" t="s">
        <v>36</v>
      </c>
      <c r="B27" s="31">
        <v>19087</v>
      </c>
    </row>
    <row r="28" spans="1:2">
      <c r="A28" s="29" t="s">
        <v>37</v>
      </c>
      <c r="B28" s="31">
        <v>17599</v>
      </c>
    </row>
    <row r="29" spans="1:2">
      <c r="A29" s="29" t="s">
        <v>38</v>
      </c>
      <c r="B29" s="31">
        <v>18003</v>
      </c>
    </row>
    <row r="30" spans="1:2">
      <c r="A30" s="29" t="s">
        <v>39</v>
      </c>
      <c r="B30" s="31">
        <v>17794</v>
      </c>
    </row>
    <row r="31" spans="1:2">
      <c r="A31" s="29" t="s">
        <v>40</v>
      </c>
      <c r="B31" s="31">
        <v>17499</v>
      </c>
    </row>
    <row r="32" spans="1:2">
      <c r="A32" s="29" t="s">
        <v>41</v>
      </c>
      <c r="B32" s="31">
        <v>17087</v>
      </c>
    </row>
    <row r="33" spans="1:2">
      <c r="A33" s="29" t="s">
        <v>42</v>
      </c>
      <c r="B33" s="31">
        <v>16807</v>
      </c>
    </row>
    <row r="34" spans="1:2">
      <c r="A34" s="29" t="s">
        <v>43</v>
      </c>
      <c r="B34" s="31">
        <v>18034</v>
      </c>
    </row>
    <row r="35" spans="1:2">
      <c r="A35" s="29" t="s">
        <v>93</v>
      </c>
      <c r="B35" s="31">
        <v>17026</v>
      </c>
    </row>
    <row r="36" spans="1:2">
      <c r="A36" s="29" t="s">
        <v>122</v>
      </c>
      <c r="B36" s="31">
        <v>16929</v>
      </c>
    </row>
    <row r="38" spans="1:2">
      <c r="A38" s="85" t="s">
        <v>98</v>
      </c>
      <c r="B38" s="86"/>
    </row>
    <row r="39" spans="1:2">
      <c r="A39" s="29" t="s">
        <v>33</v>
      </c>
      <c r="B39" s="31">
        <v>57862</v>
      </c>
    </row>
    <row r="40" spans="1:2">
      <c r="A40" s="29" t="s">
        <v>34</v>
      </c>
      <c r="B40" s="31">
        <v>60719</v>
      </c>
    </row>
    <row r="41" spans="1:2">
      <c r="A41" s="29" t="s">
        <v>35</v>
      </c>
      <c r="B41" s="31">
        <v>57716</v>
      </c>
    </row>
    <row r="42" spans="1:2">
      <c r="A42" s="29" t="s">
        <v>36</v>
      </c>
      <c r="B42" s="31">
        <v>61777</v>
      </c>
    </row>
    <row r="43" spans="1:2">
      <c r="A43" s="29" t="s">
        <v>37</v>
      </c>
      <c r="B43" s="31">
        <v>57863</v>
      </c>
    </row>
    <row r="44" spans="1:2">
      <c r="A44" s="29" t="s">
        <v>38</v>
      </c>
      <c r="B44" s="31">
        <v>60005</v>
      </c>
    </row>
    <row r="45" spans="1:2">
      <c r="A45" s="29" t="s">
        <v>39</v>
      </c>
      <c r="B45" s="31">
        <v>60110</v>
      </c>
    </row>
    <row r="46" spans="1:2">
      <c r="A46" s="29" t="s">
        <v>40</v>
      </c>
      <c r="B46" s="31">
        <v>60261</v>
      </c>
    </row>
    <row r="47" spans="1:2">
      <c r="A47" s="29" t="s">
        <v>41</v>
      </c>
      <c r="B47" s="31">
        <v>59700</v>
      </c>
    </row>
    <row r="48" spans="1:2">
      <c r="A48" s="29" t="s">
        <v>42</v>
      </c>
      <c r="B48" s="31">
        <v>60188</v>
      </c>
    </row>
    <row r="49" spans="1:2">
      <c r="A49" s="29" t="s">
        <v>43</v>
      </c>
      <c r="B49" s="31">
        <v>62977</v>
      </c>
    </row>
    <row r="50" spans="1:2">
      <c r="A50" s="29" t="s">
        <v>93</v>
      </c>
      <c r="B50" s="31">
        <v>60807</v>
      </c>
    </row>
    <row r="51" spans="1:2">
      <c r="A51" s="29" t="s">
        <v>122</v>
      </c>
      <c r="B51" s="31">
        <v>61319</v>
      </c>
    </row>
  </sheetData>
  <mergeCells count="3">
    <mergeCell ref="A8:B8"/>
    <mergeCell ref="A23:B23"/>
    <mergeCell ref="A38:B38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1"/>
  <sheetViews>
    <sheetView zoomScale="140" zoomScaleNormal="140" zoomScalePageLayoutView="140" workbookViewId="0">
      <selection activeCell="D5" sqref="D5"/>
    </sheetView>
  </sheetViews>
  <sheetFormatPr baseColWidth="10" defaultRowHeight="14" x14ac:dyDescent="0"/>
  <cols>
    <col min="2" max="2" width="25.5" customWidth="1"/>
    <col min="5" max="5" width="22.5" customWidth="1"/>
  </cols>
  <sheetData>
    <row r="4" spans="1:4">
      <c r="D4" s="4" t="s">
        <v>174</v>
      </c>
    </row>
    <row r="5" spans="1:4">
      <c r="A5" s="14" t="s">
        <v>144</v>
      </c>
    </row>
    <row r="6" spans="1:4">
      <c r="A6" s="14"/>
    </row>
    <row r="7" spans="1:4" ht="20">
      <c r="A7" s="60" t="s">
        <v>113</v>
      </c>
    </row>
    <row r="8" spans="1:4" ht="29.25" customHeight="1">
      <c r="A8" s="83" t="s">
        <v>32</v>
      </c>
      <c r="B8" s="84"/>
    </row>
    <row r="9" spans="1:4">
      <c r="A9" s="27" t="s">
        <v>33</v>
      </c>
      <c r="B9" s="28">
        <f t="shared" ref="B9:B20" si="0">B24/B39</f>
        <v>0.3532088349606598</v>
      </c>
    </row>
    <row r="10" spans="1:4">
      <c r="A10" s="27" t="s">
        <v>34</v>
      </c>
      <c r="B10" s="28">
        <f t="shared" si="0"/>
        <v>0.34808942727353703</v>
      </c>
    </row>
    <row r="11" spans="1:4">
      <c r="A11" s="27" t="s">
        <v>35</v>
      </c>
      <c r="B11" s="28">
        <f t="shared" si="0"/>
        <v>0.34276940792630267</v>
      </c>
    </row>
    <row r="12" spans="1:4">
      <c r="A12" s="27" t="s">
        <v>36</v>
      </c>
      <c r="B12" s="28">
        <f t="shared" si="0"/>
        <v>0.33783904753379285</v>
      </c>
    </row>
    <row r="13" spans="1:4">
      <c r="A13" s="27" t="s">
        <v>37</v>
      </c>
      <c r="B13" s="28">
        <f t="shared" si="0"/>
        <v>0.33063036972680759</v>
      </c>
    </row>
    <row r="14" spans="1:4">
      <c r="A14" s="27" t="s">
        <v>38</v>
      </c>
      <c r="B14" s="28">
        <f t="shared" si="0"/>
        <v>0.32716795241193419</v>
      </c>
    </row>
    <row r="15" spans="1:4">
      <c r="A15" s="29" t="s">
        <v>39</v>
      </c>
      <c r="B15" s="28">
        <f t="shared" si="0"/>
        <v>0.33023656737860357</v>
      </c>
    </row>
    <row r="16" spans="1:4">
      <c r="A16" s="29" t="s">
        <v>40</v>
      </c>
      <c r="B16" s="28">
        <f t="shared" si="0"/>
        <v>0.31754745068850021</v>
      </c>
    </row>
    <row r="17" spans="1:2">
      <c r="A17" s="29" t="s">
        <v>41</v>
      </c>
      <c r="B17" s="28">
        <f t="shared" si="0"/>
        <v>0.3181397928994083</v>
      </c>
    </row>
    <row r="18" spans="1:2">
      <c r="A18" s="29" t="s">
        <v>42</v>
      </c>
      <c r="B18" s="28">
        <f t="shared" si="0"/>
        <v>0.31651549508692367</v>
      </c>
    </row>
    <row r="19" spans="1:2">
      <c r="A19" s="29" t="s">
        <v>43</v>
      </c>
      <c r="B19" s="28">
        <f t="shared" si="0"/>
        <v>0.30845157310302285</v>
      </c>
    </row>
    <row r="20" spans="1:2">
      <c r="A20" s="29" t="s">
        <v>93</v>
      </c>
      <c r="B20" s="28">
        <f t="shared" si="0"/>
        <v>0.3097890066105225</v>
      </c>
    </row>
    <row r="21" spans="1:2">
      <c r="A21" s="29" t="s">
        <v>122</v>
      </c>
      <c r="B21" s="30">
        <v>0.31740000000000002</v>
      </c>
    </row>
    <row r="22" spans="1:2">
      <c r="A22" s="17"/>
      <c r="B22" s="17"/>
    </row>
    <row r="23" spans="1:2">
      <c r="A23" s="85" t="s">
        <v>44</v>
      </c>
      <c r="B23" s="86"/>
    </row>
    <row r="24" spans="1:2">
      <c r="A24" s="29" t="s">
        <v>33</v>
      </c>
      <c r="B24" s="31">
        <v>3726</v>
      </c>
    </row>
    <row r="25" spans="1:2">
      <c r="A25" s="29" t="s">
        <v>34</v>
      </c>
      <c r="B25" s="31">
        <v>3908</v>
      </c>
    </row>
    <row r="26" spans="1:2">
      <c r="A26" s="29" t="s">
        <v>35</v>
      </c>
      <c r="B26" s="31">
        <v>3572</v>
      </c>
    </row>
    <row r="27" spans="1:2">
      <c r="A27" s="29" t="s">
        <v>36</v>
      </c>
      <c r="B27" s="31">
        <v>3774</v>
      </c>
    </row>
    <row r="28" spans="1:2">
      <c r="A28" s="29" t="s">
        <v>37</v>
      </c>
      <c r="B28" s="31">
        <v>3425</v>
      </c>
    </row>
    <row r="29" spans="1:2">
      <c r="A29" s="29" t="s">
        <v>38</v>
      </c>
      <c r="B29" s="31">
        <v>3520</v>
      </c>
    </row>
    <row r="30" spans="1:2">
      <c r="A30" s="29" t="s">
        <v>39</v>
      </c>
      <c r="B30" s="31">
        <v>3448</v>
      </c>
    </row>
    <row r="31" spans="1:2">
      <c r="A31" s="29" t="s">
        <v>40</v>
      </c>
      <c r="B31" s="31">
        <v>3413</v>
      </c>
    </row>
    <row r="32" spans="1:2">
      <c r="A32" s="29" t="s">
        <v>41</v>
      </c>
      <c r="B32" s="31">
        <v>3441</v>
      </c>
    </row>
    <row r="33" spans="1:2">
      <c r="A33" s="29" t="s">
        <v>42</v>
      </c>
      <c r="B33" s="31">
        <v>3350</v>
      </c>
    </row>
    <row r="34" spans="1:2">
      <c r="A34" s="29" t="s">
        <v>43</v>
      </c>
      <c r="B34" s="31">
        <v>3500</v>
      </c>
    </row>
    <row r="35" spans="1:2">
      <c r="A35" s="29" t="s">
        <v>93</v>
      </c>
      <c r="B35" s="31">
        <v>3421</v>
      </c>
    </row>
    <row r="36" spans="1:2">
      <c r="A36" s="29" t="s">
        <v>122</v>
      </c>
      <c r="B36" s="31">
        <v>3428</v>
      </c>
    </row>
    <row r="38" spans="1:2">
      <c r="A38" s="85" t="s">
        <v>98</v>
      </c>
      <c r="B38" s="86"/>
    </row>
    <row r="39" spans="1:2">
      <c r="A39" s="29" t="s">
        <v>33</v>
      </c>
      <c r="B39" s="31">
        <v>10549</v>
      </c>
    </row>
    <row r="40" spans="1:2">
      <c r="A40" s="29" t="s">
        <v>34</v>
      </c>
      <c r="B40" s="31">
        <v>11227</v>
      </c>
    </row>
    <row r="41" spans="1:2">
      <c r="A41" s="29" t="s">
        <v>35</v>
      </c>
      <c r="B41" s="31">
        <v>10421</v>
      </c>
    </row>
    <row r="42" spans="1:2">
      <c r="A42" s="29" t="s">
        <v>36</v>
      </c>
      <c r="B42" s="31">
        <v>11171</v>
      </c>
    </row>
    <row r="43" spans="1:2">
      <c r="A43" s="29" t="s">
        <v>37</v>
      </c>
      <c r="B43" s="31">
        <v>10359</v>
      </c>
    </row>
    <row r="44" spans="1:2">
      <c r="A44" s="29" t="s">
        <v>38</v>
      </c>
      <c r="B44" s="31">
        <v>10759</v>
      </c>
    </row>
    <row r="45" spans="1:2">
      <c r="A45" s="29" t="s">
        <v>39</v>
      </c>
      <c r="B45" s="31">
        <v>10441</v>
      </c>
    </row>
    <row r="46" spans="1:2">
      <c r="A46" s="29" t="s">
        <v>40</v>
      </c>
      <c r="B46" s="31">
        <v>10748</v>
      </c>
    </row>
    <row r="47" spans="1:2">
      <c r="A47" s="29" t="s">
        <v>41</v>
      </c>
      <c r="B47" s="31">
        <v>10816</v>
      </c>
    </row>
    <row r="48" spans="1:2">
      <c r="A48" s="29" t="s">
        <v>42</v>
      </c>
      <c r="B48" s="31">
        <v>10584</v>
      </c>
    </row>
    <row r="49" spans="1:2">
      <c r="A49" s="29" t="s">
        <v>43</v>
      </c>
      <c r="B49" s="31">
        <v>11347</v>
      </c>
    </row>
    <row r="50" spans="1:2">
      <c r="A50" s="29" t="s">
        <v>93</v>
      </c>
      <c r="B50" s="31">
        <v>11043</v>
      </c>
    </row>
    <row r="51" spans="1:2">
      <c r="A51" s="29" t="s">
        <v>122</v>
      </c>
      <c r="B51" s="31">
        <v>10799</v>
      </c>
    </row>
  </sheetData>
  <mergeCells count="3">
    <mergeCell ref="A8:B8"/>
    <mergeCell ref="A23:B23"/>
    <mergeCell ref="A38:B38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1"/>
  <sheetViews>
    <sheetView zoomScale="130" zoomScaleNormal="130" zoomScalePageLayoutView="130" workbookViewId="0">
      <selection activeCell="C4" sqref="C4"/>
    </sheetView>
  </sheetViews>
  <sheetFormatPr baseColWidth="10" defaultRowHeight="14" x14ac:dyDescent="0"/>
  <cols>
    <col min="1" max="1" width="23.33203125" customWidth="1"/>
    <col min="2" max="2" width="26.83203125" customWidth="1"/>
  </cols>
  <sheetData>
    <row r="4" spans="1:3">
      <c r="C4" s="4" t="s">
        <v>175</v>
      </c>
    </row>
    <row r="5" spans="1:3">
      <c r="A5" s="14" t="s">
        <v>144</v>
      </c>
      <c r="C5" s="4" t="s">
        <v>176</v>
      </c>
    </row>
    <row r="6" spans="1:3">
      <c r="A6" s="14"/>
    </row>
    <row r="7" spans="1:3" ht="20">
      <c r="A7" s="60" t="s">
        <v>114</v>
      </c>
    </row>
    <row r="8" spans="1:3">
      <c r="A8" s="83" t="s">
        <v>32</v>
      </c>
      <c r="B8" s="84"/>
    </row>
    <row r="9" spans="1:3">
      <c r="A9" s="27" t="s">
        <v>33</v>
      </c>
      <c r="B9" s="28">
        <f t="shared" ref="B9:B21" si="0">B24/B39</f>
        <v>0.35608224879201494</v>
      </c>
    </row>
    <row r="10" spans="1:3">
      <c r="A10" s="27" t="s">
        <v>34</v>
      </c>
      <c r="B10" s="28">
        <f t="shared" si="0"/>
        <v>0.35007549068948163</v>
      </c>
    </row>
    <row r="11" spans="1:3">
      <c r="A11" s="27" t="s">
        <v>35</v>
      </c>
      <c r="B11" s="28">
        <f t="shared" si="0"/>
        <v>0.34975473020322356</v>
      </c>
    </row>
    <row r="12" spans="1:3">
      <c r="A12" s="27" t="s">
        <v>36</v>
      </c>
      <c r="B12" s="28">
        <f t="shared" si="0"/>
        <v>0.33927781370180038</v>
      </c>
    </row>
    <row r="13" spans="1:3">
      <c r="A13" s="27" t="s">
        <v>37</v>
      </c>
      <c r="B13" s="28">
        <f t="shared" si="0"/>
        <v>0.34288339174521082</v>
      </c>
    </row>
    <row r="14" spans="1:3">
      <c r="A14" s="27" t="s">
        <v>38</v>
      </c>
      <c r="B14" s="28">
        <f t="shared" si="0"/>
        <v>0.33960011936735301</v>
      </c>
    </row>
    <row r="15" spans="1:3">
      <c r="A15" s="29" t="s">
        <v>39</v>
      </c>
      <c r="B15" s="28">
        <f t="shared" si="0"/>
        <v>0.34071349016166591</v>
      </c>
    </row>
    <row r="16" spans="1:3">
      <c r="A16" s="29" t="s">
        <v>40</v>
      </c>
      <c r="B16" s="28">
        <f t="shared" si="0"/>
        <v>0.32468522200132538</v>
      </c>
    </row>
    <row r="17" spans="1:4">
      <c r="A17" s="29" t="s">
        <v>41</v>
      </c>
      <c r="B17" s="28">
        <f t="shared" si="0"/>
        <v>0.33066657702779928</v>
      </c>
    </row>
    <row r="18" spans="1:4">
      <c r="A18" s="29" t="s">
        <v>42</v>
      </c>
      <c r="B18" s="28">
        <f t="shared" si="0"/>
        <v>0.32417416914890057</v>
      </c>
    </row>
    <row r="19" spans="1:4">
      <c r="A19" s="29" t="s">
        <v>43</v>
      </c>
      <c r="B19" s="28">
        <f t="shared" si="0"/>
        <v>0.33322535713128826</v>
      </c>
    </row>
    <row r="20" spans="1:4">
      <c r="A20" s="29" t="s">
        <v>93</v>
      </c>
      <c r="B20" s="28">
        <f t="shared" si="0"/>
        <v>0.33726546840600663</v>
      </c>
    </row>
    <row r="21" spans="1:4">
      <c r="A21" s="29" t="s">
        <v>122</v>
      </c>
      <c r="B21" s="28">
        <f t="shared" si="0"/>
        <v>0.32029135620969629</v>
      </c>
    </row>
    <row r="22" spans="1:4">
      <c r="A22" s="17"/>
      <c r="B22" s="17"/>
    </row>
    <row r="23" spans="1:4">
      <c r="A23" s="85" t="s">
        <v>44</v>
      </c>
      <c r="B23" s="86"/>
      <c r="D23" s="61"/>
    </row>
    <row r="24" spans="1:4">
      <c r="A24" s="29" t="s">
        <v>33</v>
      </c>
      <c r="B24" s="31">
        <v>10096</v>
      </c>
    </row>
    <row r="25" spans="1:4">
      <c r="A25" s="29" t="s">
        <v>34</v>
      </c>
      <c r="B25" s="31">
        <v>10434</v>
      </c>
    </row>
    <row r="26" spans="1:4">
      <c r="A26" s="29" t="s">
        <v>35</v>
      </c>
      <c r="B26" s="31">
        <v>9982</v>
      </c>
    </row>
    <row r="27" spans="1:4">
      <c r="A27" s="29" t="s">
        <v>36</v>
      </c>
      <c r="B27" s="31">
        <v>9969</v>
      </c>
    </row>
    <row r="28" spans="1:4">
      <c r="A28" s="29" t="s">
        <v>37</v>
      </c>
      <c r="B28" s="31">
        <v>10077</v>
      </c>
    </row>
    <row r="29" spans="1:4">
      <c r="A29" s="29" t="s">
        <v>38</v>
      </c>
      <c r="B29" s="31">
        <v>10242</v>
      </c>
    </row>
    <row r="30" spans="1:4">
      <c r="A30" s="29" t="s">
        <v>39</v>
      </c>
      <c r="B30" s="31">
        <v>10095</v>
      </c>
    </row>
    <row r="31" spans="1:4">
      <c r="A31" s="29" t="s">
        <v>40</v>
      </c>
      <c r="B31" s="31">
        <v>9799</v>
      </c>
    </row>
    <row r="32" spans="1:4">
      <c r="A32" s="29" t="s">
        <v>41</v>
      </c>
      <c r="B32" s="31">
        <v>9837</v>
      </c>
    </row>
    <row r="33" spans="1:2">
      <c r="A33" s="29" t="s">
        <v>42</v>
      </c>
      <c r="B33" s="31">
        <v>9686</v>
      </c>
    </row>
    <row r="34" spans="1:2">
      <c r="A34" s="29" t="s">
        <v>43</v>
      </c>
      <c r="B34" s="31">
        <v>10287</v>
      </c>
    </row>
    <row r="35" spans="1:2">
      <c r="A35" s="29" t="s">
        <v>93</v>
      </c>
      <c r="B35" s="31">
        <v>10264</v>
      </c>
    </row>
    <row r="36" spans="1:2">
      <c r="A36" s="29" t="s">
        <v>122</v>
      </c>
      <c r="B36" s="31">
        <v>9586</v>
      </c>
    </row>
    <row r="38" spans="1:2">
      <c r="A38" s="85" t="s">
        <v>98</v>
      </c>
      <c r="B38" s="86"/>
    </row>
    <row r="39" spans="1:2">
      <c r="A39" s="29" t="s">
        <v>33</v>
      </c>
      <c r="B39" s="31">
        <v>28353</v>
      </c>
    </row>
    <row r="40" spans="1:2">
      <c r="A40" s="29" t="s">
        <v>34</v>
      </c>
      <c r="B40" s="31">
        <v>29805</v>
      </c>
    </row>
    <row r="41" spans="1:2">
      <c r="A41" s="29" t="s">
        <v>35</v>
      </c>
      <c r="B41" s="31">
        <v>28540</v>
      </c>
    </row>
    <row r="42" spans="1:2">
      <c r="A42" s="29" t="s">
        <v>36</v>
      </c>
      <c r="B42" s="31">
        <v>29383</v>
      </c>
    </row>
    <row r="43" spans="1:2">
      <c r="A43" s="29" t="s">
        <v>37</v>
      </c>
      <c r="B43" s="31">
        <v>29389</v>
      </c>
    </row>
    <row r="44" spans="1:2">
      <c r="A44" s="29" t="s">
        <v>38</v>
      </c>
      <c r="B44" s="31">
        <v>30159</v>
      </c>
    </row>
    <row r="45" spans="1:2">
      <c r="A45" s="29" t="s">
        <v>39</v>
      </c>
      <c r="B45" s="31">
        <v>29629</v>
      </c>
    </row>
    <row r="46" spans="1:2">
      <c r="A46" s="29" t="s">
        <v>40</v>
      </c>
      <c r="B46" s="31">
        <v>30180</v>
      </c>
    </row>
    <row r="47" spans="1:2">
      <c r="A47" s="29" t="s">
        <v>41</v>
      </c>
      <c r="B47" s="31">
        <v>29749</v>
      </c>
    </row>
    <row r="48" spans="1:2">
      <c r="A48" s="29" t="s">
        <v>42</v>
      </c>
      <c r="B48" s="31">
        <v>29879</v>
      </c>
    </row>
    <row r="49" spans="1:2">
      <c r="A49" s="29" t="s">
        <v>43</v>
      </c>
      <c r="B49" s="31">
        <v>30871</v>
      </c>
    </row>
    <row r="50" spans="1:2">
      <c r="A50" s="29" t="s">
        <v>93</v>
      </c>
      <c r="B50" s="31">
        <v>30433</v>
      </c>
    </row>
    <row r="51" spans="1:2">
      <c r="A51" s="29" t="s">
        <v>122</v>
      </c>
      <c r="B51" s="31">
        <v>29929</v>
      </c>
    </row>
  </sheetData>
  <mergeCells count="3">
    <mergeCell ref="A8:B8"/>
    <mergeCell ref="A23:B23"/>
    <mergeCell ref="A38:B38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workbookViewId="0">
      <selection activeCell="B18" sqref="B18"/>
    </sheetView>
  </sheetViews>
  <sheetFormatPr baseColWidth="10" defaultRowHeight="14" x14ac:dyDescent="0"/>
  <cols>
    <col min="1" max="1" width="4.5" customWidth="1"/>
    <col min="2" max="2" width="44.5" customWidth="1"/>
    <col min="3" max="3" width="26.5" customWidth="1"/>
    <col min="5" max="5" width="4.5" customWidth="1"/>
    <col min="6" max="6" width="32.5" bestFit="1" customWidth="1"/>
    <col min="7" max="7" width="12.5" bestFit="1" customWidth="1"/>
    <col min="10" max="10" width="34.5" customWidth="1"/>
    <col min="12" max="12" width="84.5" bestFit="1" customWidth="1"/>
  </cols>
  <sheetData>
    <row r="5" spans="1:10">
      <c r="B5" s="14" t="s">
        <v>144</v>
      </c>
    </row>
    <row r="6" spans="1:10">
      <c r="B6" s="62" t="s">
        <v>78</v>
      </c>
    </row>
    <row r="7" spans="1:10">
      <c r="B7" s="62" t="s">
        <v>149</v>
      </c>
    </row>
    <row r="9" spans="1:10">
      <c r="B9" s="4"/>
    </row>
    <row r="11" spans="1:10">
      <c r="B11" s="26" t="s">
        <v>92</v>
      </c>
      <c r="C11" s="17"/>
      <c r="D11" s="17"/>
      <c r="F11" s="77" t="s">
        <v>95</v>
      </c>
      <c r="G11" s="77"/>
      <c r="H11" s="77"/>
      <c r="I11" s="77"/>
      <c r="J11" s="77"/>
    </row>
    <row r="12" spans="1:10">
      <c r="A12" s="3" t="s">
        <v>46</v>
      </c>
      <c r="B12" s="18" t="s">
        <v>63</v>
      </c>
      <c r="C12" s="19">
        <v>117393</v>
      </c>
      <c r="D12" s="15">
        <f>C12/C29</f>
        <v>0.29657428694136373</v>
      </c>
      <c r="F12" s="64" t="s">
        <v>27</v>
      </c>
      <c r="G12" s="65"/>
      <c r="H12" s="26" t="s">
        <v>29</v>
      </c>
      <c r="I12" s="26" t="s">
        <v>30</v>
      </c>
      <c r="J12" s="50" t="s">
        <v>31</v>
      </c>
    </row>
    <row r="13" spans="1:10">
      <c r="A13" s="3" t="s">
        <v>47</v>
      </c>
      <c r="B13" s="20" t="s">
        <v>77</v>
      </c>
      <c r="C13" s="21">
        <v>110278</v>
      </c>
      <c r="D13" s="15">
        <f>C13/C29</f>
        <v>0.2785993987317788</v>
      </c>
      <c r="F13" s="17"/>
      <c r="G13" s="17"/>
      <c r="H13" s="68">
        <v>0.32840000000000003</v>
      </c>
      <c r="I13" s="68">
        <v>0.26579999999999998</v>
      </c>
      <c r="J13" s="30">
        <f>H13-I13</f>
        <v>6.2600000000000044E-2</v>
      </c>
    </row>
    <row r="14" spans="1:10">
      <c r="A14" s="3" t="s">
        <v>48</v>
      </c>
      <c r="B14" s="22" t="s">
        <v>76</v>
      </c>
      <c r="C14" s="23">
        <v>43841</v>
      </c>
      <c r="D14" s="15">
        <f>C14/C29</f>
        <v>0.11075714321804815</v>
      </c>
      <c r="F14" s="17"/>
      <c r="G14" s="17"/>
      <c r="H14" s="59"/>
      <c r="I14" s="59"/>
    </row>
    <row r="15" spans="1:10" ht="28">
      <c r="A15" s="3" t="s">
        <v>49</v>
      </c>
      <c r="B15" s="24" t="s">
        <v>75</v>
      </c>
      <c r="C15" s="25">
        <v>23394</v>
      </c>
      <c r="D15" s="17"/>
    </row>
    <row r="16" spans="1:10">
      <c r="A16" s="3" t="s">
        <v>50</v>
      </c>
      <c r="B16" s="24" t="s">
        <v>74</v>
      </c>
      <c r="C16" s="25">
        <v>19385</v>
      </c>
      <c r="D16" s="17"/>
    </row>
    <row r="17" spans="1:10">
      <c r="A17" s="3" t="s">
        <v>51</v>
      </c>
      <c r="B17" s="24" t="s">
        <v>71</v>
      </c>
      <c r="C17" s="56">
        <v>18706</v>
      </c>
      <c r="D17" s="17"/>
      <c r="F17" s="80" t="s">
        <v>96</v>
      </c>
      <c r="G17" s="80"/>
      <c r="H17" s="80"/>
      <c r="I17" s="80"/>
      <c r="J17" s="80"/>
    </row>
    <row r="18" spans="1:10">
      <c r="A18" s="3" t="s">
        <v>52</v>
      </c>
      <c r="B18" s="24" t="s">
        <v>72</v>
      </c>
      <c r="C18" s="25">
        <v>14903</v>
      </c>
      <c r="D18" s="17"/>
      <c r="F18" s="78" t="s">
        <v>45</v>
      </c>
      <c r="G18" s="79"/>
    </row>
    <row r="19" spans="1:10">
      <c r="A19" s="3" t="s">
        <v>53</v>
      </c>
      <c r="B19" s="24" t="s">
        <v>70</v>
      </c>
      <c r="C19" s="25">
        <v>13013</v>
      </c>
      <c r="D19" s="17"/>
      <c r="F19" s="39" t="s">
        <v>29</v>
      </c>
      <c r="G19" s="40">
        <v>63812</v>
      </c>
    </row>
    <row r="20" spans="1:10">
      <c r="A20" s="3" t="s">
        <v>54</v>
      </c>
      <c r="B20" s="24" t="s">
        <v>69</v>
      </c>
      <c r="C20" s="25">
        <v>11530</v>
      </c>
      <c r="D20" s="17"/>
      <c r="F20" s="39" t="s">
        <v>30</v>
      </c>
      <c r="G20" s="40">
        <v>53581</v>
      </c>
    </row>
    <row r="21" spans="1:10" ht="28">
      <c r="A21" s="3" t="s">
        <v>55</v>
      </c>
      <c r="B21" s="24" t="s">
        <v>143</v>
      </c>
      <c r="C21" s="25">
        <v>8483</v>
      </c>
      <c r="D21" s="17"/>
    </row>
    <row r="22" spans="1:10">
      <c r="A22" s="3" t="s">
        <v>56</v>
      </c>
      <c r="B22" s="24" t="s">
        <v>142</v>
      </c>
      <c r="C22" s="56">
        <v>6508</v>
      </c>
      <c r="D22" s="17"/>
    </row>
    <row r="23" spans="1:10" ht="28">
      <c r="A23" s="3" t="s">
        <v>57</v>
      </c>
      <c r="B23" s="24" t="s">
        <v>68</v>
      </c>
      <c r="C23" s="25">
        <v>3679</v>
      </c>
      <c r="D23" s="17"/>
    </row>
    <row r="24" spans="1:10" ht="42">
      <c r="A24" s="3" t="s">
        <v>58</v>
      </c>
      <c r="B24" s="24" t="s">
        <v>67</v>
      </c>
      <c r="C24" s="25">
        <v>1784</v>
      </c>
      <c r="D24" s="17"/>
    </row>
    <row r="25" spans="1:10">
      <c r="A25" s="3" t="s">
        <v>59</v>
      </c>
      <c r="B25" s="24" t="s">
        <v>66</v>
      </c>
      <c r="C25" s="25">
        <v>1318</v>
      </c>
      <c r="D25" s="17"/>
    </row>
    <row r="26" spans="1:10" ht="28">
      <c r="A26" s="3" t="s">
        <v>60</v>
      </c>
      <c r="B26" s="24" t="s">
        <v>65</v>
      </c>
      <c r="C26" s="25">
        <v>828</v>
      </c>
      <c r="D26" s="17"/>
    </row>
    <row r="27" spans="1:10">
      <c r="A27" s="3" t="s">
        <v>61</v>
      </c>
      <c r="B27" s="24" t="s">
        <v>73</v>
      </c>
      <c r="C27" s="25">
        <v>778</v>
      </c>
      <c r="D27" s="17"/>
    </row>
    <row r="28" spans="1:10">
      <c r="A28" s="3" t="s">
        <v>62</v>
      </c>
      <c r="B28" s="24" t="s">
        <v>64</v>
      </c>
      <c r="C28" s="25">
        <v>9</v>
      </c>
      <c r="D28" s="17"/>
    </row>
    <row r="29" spans="1:10">
      <c r="B29" s="17"/>
      <c r="C29" s="16">
        <f>SUM(C12:C28)</f>
        <v>395830</v>
      </c>
      <c r="D29" s="17"/>
      <c r="E29" s="55"/>
    </row>
  </sheetData>
  <mergeCells count="3">
    <mergeCell ref="F11:J11"/>
    <mergeCell ref="F18:G18"/>
    <mergeCell ref="F17:J17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1"/>
  <sheetViews>
    <sheetView zoomScale="125" zoomScaleNormal="125" zoomScalePageLayoutView="125" workbookViewId="0">
      <selection activeCell="D5" sqref="D5"/>
    </sheetView>
  </sheetViews>
  <sheetFormatPr baseColWidth="10" defaultRowHeight="14" x14ac:dyDescent="0"/>
  <cols>
    <col min="2" max="2" width="25.5" customWidth="1"/>
    <col min="5" max="5" width="22.5" customWidth="1"/>
  </cols>
  <sheetData>
    <row r="3" spans="1:4">
      <c r="D3" s="4" t="s">
        <v>177</v>
      </c>
    </row>
    <row r="5" spans="1:4">
      <c r="A5" s="14" t="s">
        <v>144</v>
      </c>
    </row>
    <row r="6" spans="1:4">
      <c r="A6" s="14"/>
    </row>
    <row r="7" spans="1:4" ht="20">
      <c r="A7" s="60" t="s">
        <v>115</v>
      </c>
    </row>
    <row r="8" spans="1:4" ht="29.25" customHeight="1">
      <c r="A8" s="83" t="s">
        <v>32</v>
      </c>
      <c r="B8" s="84"/>
    </row>
    <row r="9" spans="1:4">
      <c r="A9" s="27" t="s">
        <v>33</v>
      </c>
      <c r="B9" s="28">
        <f t="shared" ref="B9:B21" si="0">B24/B39</f>
        <v>0.35079726651480636</v>
      </c>
    </row>
    <row r="10" spans="1:4">
      <c r="A10" s="27" t="s">
        <v>34</v>
      </c>
      <c r="B10" s="28">
        <f t="shared" si="0"/>
        <v>0.32917888563049852</v>
      </c>
    </row>
    <row r="11" spans="1:4">
      <c r="A11" s="27" t="s">
        <v>35</v>
      </c>
      <c r="B11" s="28">
        <f t="shared" si="0"/>
        <v>0.33683420855213803</v>
      </c>
    </row>
    <row r="12" spans="1:4">
      <c r="A12" s="27" t="s">
        <v>36</v>
      </c>
      <c r="B12" s="28">
        <f t="shared" si="0"/>
        <v>0.32145352900069879</v>
      </c>
    </row>
    <row r="13" spans="1:4">
      <c r="A13" s="27" t="s">
        <v>37</v>
      </c>
      <c r="B13" s="28">
        <f t="shared" si="0"/>
        <v>0.32340746324915193</v>
      </c>
    </row>
    <row r="14" spans="1:4">
      <c r="A14" s="27" t="s">
        <v>38</v>
      </c>
      <c r="B14" s="28">
        <f t="shared" si="0"/>
        <v>0.33169360505973294</v>
      </c>
    </row>
    <row r="15" spans="1:4">
      <c r="A15" s="29" t="s">
        <v>39</v>
      </c>
      <c r="B15" s="28">
        <f t="shared" si="0"/>
        <v>0.3283216783216783</v>
      </c>
    </row>
    <row r="16" spans="1:4">
      <c r="A16" s="29" t="s">
        <v>40</v>
      </c>
      <c r="B16" s="28">
        <f t="shared" si="0"/>
        <v>0.32021857923497266</v>
      </c>
    </row>
    <row r="17" spans="1:2">
      <c r="A17" s="29" t="s">
        <v>41</v>
      </c>
      <c r="B17" s="28">
        <f t="shared" si="0"/>
        <v>0.33870402802101574</v>
      </c>
    </row>
    <row r="18" spans="1:2">
      <c r="A18" s="29" t="s">
        <v>42</v>
      </c>
      <c r="B18" s="28">
        <f t="shared" si="0"/>
        <v>0.3143847487001733</v>
      </c>
    </row>
    <row r="19" spans="1:2">
      <c r="A19" s="29" t="s">
        <v>43</v>
      </c>
      <c r="B19" s="28">
        <f t="shared" si="0"/>
        <v>0.31491895468078068</v>
      </c>
    </row>
    <row r="20" spans="1:2">
      <c r="A20" s="29" t="s">
        <v>93</v>
      </c>
      <c r="B20" s="28">
        <f t="shared" si="0"/>
        <v>0.31940090560780215</v>
      </c>
    </row>
    <row r="21" spans="1:2">
      <c r="A21" s="29" t="s">
        <v>122</v>
      </c>
      <c r="B21" s="28">
        <f t="shared" si="0"/>
        <v>0.30803880803880807</v>
      </c>
    </row>
    <row r="22" spans="1:2">
      <c r="A22" s="17"/>
      <c r="B22" s="17"/>
    </row>
    <row r="23" spans="1:2">
      <c r="A23" s="85" t="s">
        <v>44</v>
      </c>
      <c r="B23" s="86"/>
    </row>
    <row r="24" spans="1:2">
      <c r="A24" s="29" t="s">
        <v>33</v>
      </c>
      <c r="B24" s="31">
        <v>924</v>
      </c>
    </row>
    <row r="25" spans="1:2">
      <c r="A25" s="29" t="s">
        <v>34</v>
      </c>
      <c r="B25" s="31">
        <v>898</v>
      </c>
    </row>
    <row r="26" spans="1:2">
      <c r="A26" s="29" t="s">
        <v>35</v>
      </c>
      <c r="B26" s="31">
        <v>898</v>
      </c>
    </row>
    <row r="27" spans="1:2">
      <c r="A27" s="29" t="s">
        <v>36</v>
      </c>
      <c r="B27" s="31">
        <v>920</v>
      </c>
    </row>
    <row r="28" spans="1:2">
      <c r="A28" s="29" t="s">
        <v>37</v>
      </c>
      <c r="B28" s="31">
        <v>858</v>
      </c>
    </row>
    <row r="29" spans="1:2">
      <c r="A29" s="29" t="s">
        <v>38</v>
      </c>
      <c r="B29" s="31">
        <v>944</v>
      </c>
    </row>
    <row r="30" spans="1:2">
      <c r="A30" s="29" t="s">
        <v>39</v>
      </c>
      <c r="B30" s="31">
        <v>939</v>
      </c>
    </row>
    <row r="31" spans="1:2">
      <c r="A31" s="29" t="s">
        <v>40</v>
      </c>
      <c r="B31" s="31">
        <v>879</v>
      </c>
    </row>
    <row r="32" spans="1:2">
      <c r="A32" s="29" t="s">
        <v>41</v>
      </c>
      <c r="B32" s="31">
        <v>967</v>
      </c>
    </row>
    <row r="33" spans="1:2">
      <c r="A33" s="29" t="s">
        <v>42</v>
      </c>
      <c r="B33" s="31">
        <v>907</v>
      </c>
    </row>
    <row r="34" spans="1:2">
      <c r="A34" s="29" t="s">
        <v>43</v>
      </c>
      <c r="B34" s="31">
        <v>952</v>
      </c>
    </row>
    <row r="35" spans="1:2">
      <c r="A35" s="29" t="s">
        <v>93</v>
      </c>
      <c r="B35" s="31">
        <v>917</v>
      </c>
    </row>
    <row r="36" spans="1:2">
      <c r="A36" s="29" t="s">
        <v>122</v>
      </c>
      <c r="B36" s="31">
        <v>889</v>
      </c>
    </row>
    <row r="38" spans="1:2">
      <c r="A38" s="85" t="s">
        <v>98</v>
      </c>
      <c r="B38" s="86"/>
    </row>
    <row r="39" spans="1:2">
      <c r="A39" s="29" t="s">
        <v>33</v>
      </c>
      <c r="B39" s="31">
        <v>2634</v>
      </c>
    </row>
    <row r="40" spans="1:2">
      <c r="A40" s="29" t="s">
        <v>34</v>
      </c>
      <c r="B40" s="31">
        <v>2728</v>
      </c>
    </row>
    <row r="41" spans="1:2">
      <c r="A41" s="29" t="s">
        <v>35</v>
      </c>
      <c r="B41" s="31">
        <v>2666</v>
      </c>
    </row>
    <row r="42" spans="1:2">
      <c r="A42" s="29" t="s">
        <v>36</v>
      </c>
      <c r="B42" s="31">
        <v>2862</v>
      </c>
    </row>
    <row r="43" spans="1:2">
      <c r="A43" s="29" t="s">
        <v>37</v>
      </c>
      <c r="B43" s="31">
        <v>2653</v>
      </c>
    </row>
    <row r="44" spans="1:2">
      <c r="A44" s="29" t="s">
        <v>38</v>
      </c>
      <c r="B44" s="31">
        <v>2846</v>
      </c>
    </row>
    <row r="45" spans="1:2">
      <c r="A45" s="29" t="s">
        <v>39</v>
      </c>
      <c r="B45" s="31">
        <v>2860</v>
      </c>
    </row>
    <row r="46" spans="1:2">
      <c r="A46" s="29" t="s">
        <v>40</v>
      </c>
      <c r="B46" s="31">
        <v>2745</v>
      </c>
    </row>
    <row r="47" spans="1:2">
      <c r="A47" s="29" t="s">
        <v>41</v>
      </c>
      <c r="B47" s="31">
        <v>2855</v>
      </c>
    </row>
    <row r="48" spans="1:2">
      <c r="A48" s="29" t="s">
        <v>42</v>
      </c>
      <c r="B48" s="31">
        <v>2885</v>
      </c>
    </row>
    <row r="49" spans="1:2">
      <c r="A49" s="29" t="s">
        <v>43</v>
      </c>
      <c r="B49" s="31">
        <v>3023</v>
      </c>
    </row>
    <row r="50" spans="1:2">
      <c r="A50" s="29" t="s">
        <v>93</v>
      </c>
      <c r="B50" s="31">
        <v>2871</v>
      </c>
    </row>
    <row r="51" spans="1:2">
      <c r="A51" s="29" t="s">
        <v>122</v>
      </c>
      <c r="B51" s="31">
        <v>2886</v>
      </c>
    </row>
  </sheetData>
  <mergeCells count="3">
    <mergeCell ref="A8:B8"/>
    <mergeCell ref="A23:B23"/>
    <mergeCell ref="A38:B38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D51"/>
  <sheetViews>
    <sheetView zoomScale="130" zoomScaleNormal="130" zoomScalePageLayoutView="130" workbookViewId="0">
      <selection activeCell="D4" sqref="D4"/>
    </sheetView>
  </sheetViews>
  <sheetFormatPr baseColWidth="10" defaultRowHeight="14" x14ac:dyDescent="0"/>
  <cols>
    <col min="1" max="1" width="15" customWidth="1"/>
    <col min="2" max="2" width="28.33203125" customWidth="1"/>
    <col min="3" max="3" width="17" customWidth="1"/>
    <col min="5" max="5" width="22.5" customWidth="1"/>
  </cols>
  <sheetData>
    <row r="3" spans="1:4">
      <c r="D3" s="4" t="s">
        <v>178</v>
      </c>
    </row>
    <row r="5" spans="1:4">
      <c r="A5" s="14" t="s">
        <v>144</v>
      </c>
    </row>
    <row r="6" spans="1:4">
      <c r="A6" s="14"/>
    </row>
    <row r="7" spans="1:4" ht="20">
      <c r="A7" s="60" t="s">
        <v>116</v>
      </c>
    </row>
    <row r="8" spans="1:4" ht="29.25" customHeight="1">
      <c r="A8" s="83" t="s">
        <v>32</v>
      </c>
      <c r="B8" s="84"/>
    </row>
    <row r="9" spans="1:4">
      <c r="A9" s="27" t="s">
        <v>33</v>
      </c>
      <c r="B9" s="28">
        <f t="shared" ref="B9:B21" si="0">B24/B39</f>
        <v>0.30818971003793183</v>
      </c>
    </row>
    <row r="10" spans="1:4">
      <c r="A10" s="27" t="s">
        <v>34</v>
      </c>
      <c r="B10" s="28">
        <f t="shared" si="0"/>
        <v>0.29662796591759394</v>
      </c>
    </row>
    <row r="11" spans="1:4">
      <c r="A11" s="27" t="s">
        <v>35</v>
      </c>
      <c r="B11" s="28">
        <f t="shared" si="0"/>
        <v>0.30119375573921031</v>
      </c>
    </row>
    <row r="12" spans="1:4">
      <c r="A12" s="27" t="s">
        <v>36</v>
      </c>
      <c r="B12" s="28">
        <f t="shared" si="0"/>
        <v>0.28886930120953919</v>
      </c>
    </row>
    <row r="13" spans="1:4">
      <c r="A13" s="27" t="s">
        <v>37</v>
      </c>
      <c r="B13" s="28">
        <f t="shared" si="0"/>
        <v>0.28709693596108521</v>
      </c>
    </row>
    <row r="14" spans="1:4">
      <c r="A14" s="27" t="s">
        <v>38</v>
      </c>
      <c r="B14" s="28">
        <f t="shared" si="0"/>
        <v>0.2834537240596236</v>
      </c>
    </row>
    <row r="15" spans="1:4">
      <c r="A15" s="29" t="s">
        <v>39</v>
      </c>
      <c r="B15" s="28">
        <f t="shared" si="0"/>
        <v>0.28420159922461835</v>
      </c>
    </row>
    <row r="16" spans="1:4">
      <c r="A16" s="29" t="s">
        <v>40</v>
      </c>
      <c r="B16" s="28">
        <f t="shared" si="0"/>
        <v>0.27752738199088883</v>
      </c>
    </row>
    <row r="17" spans="1:2">
      <c r="A17" s="29" t="s">
        <v>41</v>
      </c>
      <c r="B17" s="28">
        <f t="shared" si="0"/>
        <v>0.26817380229254434</v>
      </c>
    </row>
    <row r="18" spans="1:2">
      <c r="A18" s="29" t="s">
        <v>42</v>
      </c>
      <c r="B18" s="28">
        <f t="shared" si="0"/>
        <v>0.26697745950881913</v>
      </c>
    </row>
    <row r="19" spans="1:2">
      <c r="A19" s="29" t="s">
        <v>43</v>
      </c>
      <c r="B19" s="30">
        <f t="shared" si="0"/>
        <v>0.25535643356153181</v>
      </c>
    </row>
    <row r="20" spans="1:2">
      <c r="A20" s="29" t="s">
        <v>93</v>
      </c>
      <c r="B20" s="30">
        <f t="shared" si="0"/>
        <v>0.26299153162078642</v>
      </c>
    </row>
    <row r="21" spans="1:2">
      <c r="A21" s="29" t="s">
        <v>122</v>
      </c>
      <c r="B21" s="30">
        <f t="shared" si="0"/>
        <v>0.26579045142114061</v>
      </c>
    </row>
    <row r="22" spans="1:2">
      <c r="A22" s="17"/>
      <c r="B22" s="17"/>
    </row>
    <row r="23" spans="1:2">
      <c r="A23" s="85" t="s">
        <v>44</v>
      </c>
      <c r="B23" s="86"/>
    </row>
    <row r="24" spans="1:2">
      <c r="A24" s="29" t="s">
        <v>33</v>
      </c>
      <c r="B24" s="31">
        <v>12106</v>
      </c>
    </row>
    <row r="25" spans="1:2">
      <c r="A25" s="29" t="s">
        <v>34</v>
      </c>
      <c r="B25" s="31">
        <v>12289</v>
      </c>
    </row>
    <row r="26" spans="1:2">
      <c r="A26" s="29" t="s">
        <v>35</v>
      </c>
      <c r="B26" s="31">
        <v>12136</v>
      </c>
    </row>
    <row r="27" spans="1:2">
      <c r="A27" s="29" t="s">
        <v>36</v>
      </c>
      <c r="B27" s="31">
        <v>11798</v>
      </c>
    </row>
    <row r="28" spans="1:2">
      <c r="A28" s="29" t="s">
        <v>37</v>
      </c>
      <c r="B28" s="31">
        <v>11450</v>
      </c>
    </row>
    <row r="29" spans="1:2">
      <c r="A29" s="29" t="s">
        <v>38</v>
      </c>
      <c r="B29" s="31">
        <v>11733</v>
      </c>
    </row>
    <row r="30" spans="1:2">
      <c r="A30" s="29" t="s">
        <v>39</v>
      </c>
      <c r="B30" s="31">
        <v>11729</v>
      </c>
    </row>
    <row r="31" spans="1:2">
      <c r="A31" s="29" t="s">
        <v>40</v>
      </c>
      <c r="B31" s="31">
        <v>11453</v>
      </c>
    </row>
    <row r="32" spans="1:2">
      <c r="A32" s="29" t="s">
        <v>41</v>
      </c>
      <c r="B32" s="31">
        <v>10949</v>
      </c>
    </row>
    <row r="33" spans="1:2">
      <c r="A33" s="29" t="s">
        <v>42</v>
      </c>
      <c r="B33" s="31">
        <v>11110</v>
      </c>
    </row>
    <row r="34" spans="1:2">
      <c r="A34" s="29" t="s">
        <v>43</v>
      </c>
      <c r="B34" s="31">
        <v>10929</v>
      </c>
    </row>
    <row r="35" spans="1:2">
      <c r="A35" s="29" t="s">
        <v>93</v>
      </c>
      <c r="B35" s="31">
        <v>11149</v>
      </c>
    </row>
    <row r="36" spans="1:2">
      <c r="A36" s="29" t="s">
        <v>122</v>
      </c>
      <c r="B36" s="31">
        <v>11446</v>
      </c>
    </row>
    <row r="38" spans="1:2">
      <c r="A38" s="85" t="s">
        <v>98</v>
      </c>
      <c r="B38" s="86"/>
    </row>
    <row r="39" spans="1:2">
      <c r="A39" s="29" t="s">
        <v>33</v>
      </c>
      <c r="B39" s="31">
        <v>39281</v>
      </c>
    </row>
    <row r="40" spans="1:2">
      <c r="A40" s="29" t="s">
        <v>34</v>
      </c>
      <c r="B40" s="31">
        <v>41429</v>
      </c>
    </row>
    <row r="41" spans="1:2">
      <c r="A41" s="29" t="s">
        <v>35</v>
      </c>
      <c r="B41" s="31">
        <v>40293</v>
      </c>
    </row>
    <row r="42" spans="1:2">
      <c r="A42" s="29" t="s">
        <v>36</v>
      </c>
      <c r="B42" s="31">
        <v>40842</v>
      </c>
    </row>
    <row r="43" spans="1:2">
      <c r="A43" s="29" t="s">
        <v>37</v>
      </c>
      <c r="B43" s="31">
        <v>39882</v>
      </c>
    </row>
    <row r="44" spans="1:2">
      <c r="A44" s="29" t="s">
        <v>38</v>
      </c>
      <c r="B44" s="31">
        <v>41393</v>
      </c>
    </row>
    <row r="45" spans="1:2">
      <c r="A45" s="29" t="s">
        <v>39</v>
      </c>
      <c r="B45" s="31">
        <v>41270</v>
      </c>
    </row>
    <row r="46" spans="1:2">
      <c r="A46" s="29" t="s">
        <v>40</v>
      </c>
      <c r="B46" s="31">
        <v>41268</v>
      </c>
    </row>
    <row r="47" spans="1:2">
      <c r="A47" s="29" t="s">
        <v>41</v>
      </c>
      <c r="B47" s="31">
        <v>40828</v>
      </c>
    </row>
    <row r="48" spans="1:2">
      <c r="A48" s="29" t="s">
        <v>42</v>
      </c>
      <c r="B48" s="31">
        <v>41614</v>
      </c>
    </row>
    <row r="49" spans="1:2">
      <c r="A49" s="29" t="s">
        <v>43</v>
      </c>
      <c r="B49" s="31">
        <v>42799</v>
      </c>
    </row>
    <row r="50" spans="1:2">
      <c r="A50" s="29" t="s">
        <v>93</v>
      </c>
      <c r="B50" s="31">
        <v>42393</v>
      </c>
    </row>
    <row r="51" spans="1:2">
      <c r="A51" s="29" t="s">
        <v>122</v>
      </c>
      <c r="B51" s="31">
        <v>43064</v>
      </c>
    </row>
  </sheetData>
  <mergeCells count="3">
    <mergeCell ref="A8:B8"/>
    <mergeCell ref="A23:B23"/>
    <mergeCell ref="A38:B38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1"/>
  <sheetViews>
    <sheetView zoomScale="140" zoomScaleNormal="140" zoomScalePageLayoutView="140" workbookViewId="0">
      <selection activeCell="B20" sqref="B20:B21"/>
    </sheetView>
  </sheetViews>
  <sheetFormatPr baseColWidth="10" defaultRowHeight="14" x14ac:dyDescent="0"/>
  <cols>
    <col min="1" max="1" width="18.83203125" customWidth="1"/>
    <col min="2" max="2" width="26.83203125" customWidth="1"/>
  </cols>
  <sheetData>
    <row r="4" spans="1:3">
      <c r="C4" s="4" t="s">
        <v>179</v>
      </c>
    </row>
    <row r="5" spans="1:3">
      <c r="A5" s="14" t="s">
        <v>144</v>
      </c>
      <c r="C5" s="62" t="s">
        <v>182</v>
      </c>
    </row>
    <row r="6" spans="1:3">
      <c r="A6" s="14"/>
    </row>
    <row r="7" spans="1:3" ht="20">
      <c r="A7" s="60" t="s">
        <v>117</v>
      </c>
    </row>
    <row r="8" spans="1:3">
      <c r="A8" s="83" t="s">
        <v>32</v>
      </c>
      <c r="B8" s="84"/>
    </row>
    <row r="9" spans="1:3">
      <c r="A9" s="27" t="s">
        <v>33</v>
      </c>
      <c r="B9" s="28">
        <f t="shared" ref="B9:B21" si="0">B24/B39</f>
        <v>0.33958267132718989</v>
      </c>
    </row>
    <row r="10" spans="1:3">
      <c r="A10" s="27" t="s">
        <v>34</v>
      </c>
      <c r="B10" s="28">
        <f t="shared" si="0"/>
        <v>0.33985985160758453</v>
      </c>
    </row>
    <row r="11" spans="1:3">
      <c r="A11" s="27" t="s">
        <v>35</v>
      </c>
      <c r="B11" s="28">
        <f t="shared" si="0"/>
        <v>0.34048983845752995</v>
      </c>
    </row>
    <row r="12" spans="1:3">
      <c r="A12" s="27" t="s">
        <v>36</v>
      </c>
      <c r="B12" s="28">
        <f t="shared" si="0"/>
        <v>0.33916716958358478</v>
      </c>
    </row>
    <row r="13" spans="1:3">
      <c r="A13" s="27" t="s">
        <v>37</v>
      </c>
      <c r="B13" s="28">
        <f t="shared" si="0"/>
        <v>0.33889575607746186</v>
      </c>
    </row>
    <row r="14" spans="1:3">
      <c r="A14" s="27" t="s">
        <v>38</v>
      </c>
      <c r="B14" s="28">
        <f t="shared" si="0"/>
        <v>0.33856235107227961</v>
      </c>
    </row>
    <row r="15" spans="1:3">
      <c r="A15" s="29" t="s">
        <v>39</v>
      </c>
      <c r="B15" s="28">
        <f t="shared" si="0"/>
        <v>0.33282046350610633</v>
      </c>
    </row>
    <row r="16" spans="1:3">
      <c r="A16" s="29" t="s">
        <v>40</v>
      </c>
      <c r="B16" s="28">
        <f t="shared" si="0"/>
        <v>0.32988094085761299</v>
      </c>
    </row>
    <row r="17" spans="1:2">
      <c r="A17" s="29" t="s">
        <v>41</v>
      </c>
      <c r="B17" s="28">
        <f t="shared" si="0"/>
        <v>0.32387730553327987</v>
      </c>
    </row>
    <row r="18" spans="1:2">
      <c r="A18" s="29" t="s">
        <v>42</v>
      </c>
      <c r="B18" s="28">
        <f t="shared" si="0"/>
        <v>0.31558301461214083</v>
      </c>
    </row>
    <row r="19" spans="1:2">
      <c r="A19" s="29" t="s">
        <v>43</v>
      </c>
      <c r="B19" s="28">
        <f t="shared" si="0"/>
        <v>0.31900749063670414</v>
      </c>
    </row>
    <row r="20" spans="1:2">
      <c r="A20" s="29" t="s">
        <v>93</v>
      </c>
      <c r="B20" s="28">
        <f t="shared" si="0"/>
        <v>0.30706870983687595</v>
      </c>
    </row>
    <row r="21" spans="1:2">
      <c r="A21" s="29" t="s">
        <v>122</v>
      </c>
      <c r="B21" s="28">
        <f t="shared" si="0"/>
        <v>0.29345003366355682</v>
      </c>
    </row>
    <row r="22" spans="1:2">
      <c r="A22" s="17"/>
      <c r="B22" s="17"/>
    </row>
    <row r="23" spans="1:2">
      <c r="A23" s="85" t="s">
        <v>44</v>
      </c>
      <c r="B23" s="86"/>
    </row>
    <row r="24" spans="1:2">
      <c r="A24" s="29" t="s">
        <v>33</v>
      </c>
      <c r="B24" s="31">
        <v>3206</v>
      </c>
    </row>
    <row r="25" spans="1:2">
      <c r="A25" s="29" t="s">
        <v>34</v>
      </c>
      <c r="B25" s="31">
        <v>3298</v>
      </c>
    </row>
    <row r="26" spans="1:2">
      <c r="A26" s="29" t="s">
        <v>35</v>
      </c>
      <c r="B26" s="31">
        <v>3267</v>
      </c>
    </row>
    <row r="27" spans="1:2">
      <c r="A27" s="29" t="s">
        <v>36</v>
      </c>
      <c r="B27" s="31">
        <v>3372</v>
      </c>
    </row>
    <row r="28" spans="1:2">
      <c r="A28" s="29" t="s">
        <v>37</v>
      </c>
      <c r="B28" s="31">
        <v>3290</v>
      </c>
    </row>
    <row r="29" spans="1:2">
      <c r="A29" s="29" t="s">
        <v>38</v>
      </c>
      <c r="B29" s="31">
        <v>3410</v>
      </c>
    </row>
    <row r="30" spans="1:2">
      <c r="A30" s="29" t="s">
        <v>39</v>
      </c>
      <c r="B30" s="31">
        <v>3461</v>
      </c>
    </row>
    <row r="31" spans="1:2">
      <c r="A31" s="29" t="s">
        <v>40</v>
      </c>
      <c r="B31" s="31">
        <v>3408</v>
      </c>
    </row>
    <row r="32" spans="1:2">
      <c r="A32" s="29" t="s">
        <v>41</v>
      </c>
      <c r="B32" s="31">
        <v>3231</v>
      </c>
    </row>
    <row r="33" spans="1:2">
      <c r="A33" s="29" t="s">
        <v>42</v>
      </c>
      <c r="B33" s="31">
        <v>3218</v>
      </c>
    </row>
    <row r="34" spans="1:2">
      <c r="A34" s="29" t="s">
        <v>43</v>
      </c>
      <c r="B34" s="31">
        <v>3407</v>
      </c>
    </row>
    <row r="35" spans="1:2">
      <c r="A35" s="29" t="s">
        <v>93</v>
      </c>
      <c r="B35" s="31">
        <v>3106</v>
      </c>
    </row>
    <row r="36" spans="1:2">
      <c r="A36" s="29" t="s">
        <v>122</v>
      </c>
      <c r="B36" s="31">
        <v>3051</v>
      </c>
    </row>
    <row r="38" spans="1:2">
      <c r="A38" s="85" t="s">
        <v>98</v>
      </c>
      <c r="B38" s="86"/>
    </row>
    <row r="39" spans="1:2">
      <c r="A39" s="29" t="s">
        <v>33</v>
      </c>
      <c r="B39" s="31">
        <v>9441</v>
      </c>
    </row>
    <row r="40" spans="1:2">
      <c r="A40" s="29" t="s">
        <v>34</v>
      </c>
      <c r="B40" s="31">
        <v>9704</v>
      </c>
    </row>
    <row r="41" spans="1:2">
      <c r="A41" s="29" t="s">
        <v>35</v>
      </c>
      <c r="B41" s="31">
        <v>9595</v>
      </c>
    </row>
    <row r="42" spans="1:2">
      <c r="A42" s="29" t="s">
        <v>36</v>
      </c>
      <c r="B42" s="31">
        <v>9942</v>
      </c>
    </row>
    <row r="43" spans="1:2">
      <c r="A43" s="29" t="s">
        <v>37</v>
      </c>
      <c r="B43" s="31">
        <v>9708</v>
      </c>
    </row>
    <row r="44" spans="1:2">
      <c r="A44" s="29" t="s">
        <v>38</v>
      </c>
      <c r="B44" s="31">
        <v>10072</v>
      </c>
    </row>
    <row r="45" spans="1:2">
      <c r="A45" s="29" t="s">
        <v>39</v>
      </c>
      <c r="B45" s="31">
        <v>10399</v>
      </c>
    </row>
    <row r="46" spans="1:2">
      <c r="A46" s="29" t="s">
        <v>40</v>
      </c>
      <c r="B46" s="31">
        <v>10331</v>
      </c>
    </row>
    <row r="47" spans="1:2">
      <c r="A47" s="29" t="s">
        <v>41</v>
      </c>
      <c r="B47" s="31">
        <v>9976</v>
      </c>
    </row>
    <row r="48" spans="1:2">
      <c r="A48" s="29" t="s">
        <v>42</v>
      </c>
      <c r="B48" s="31">
        <v>10197</v>
      </c>
    </row>
    <row r="49" spans="1:2">
      <c r="A49" s="29" t="s">
        <v>43</v>
      </c>
      <c r="B49" s="31">
        <v>10680</v>
      </c>
    </row>
    <row r="50" spans="1:2">
      <c r="A50" s="29" t="s">
        <v>93</v>
      </c>
      <c r="B50" s="31">
        <v>10115</v>
      </c>
    </row>
    <row r="51" spans="1:2">
      <c r="A51" s="29" t="s">
        <v>122</v>
      </c>
      <c r="B51" s="66">
        <v>10397</v>
      </c>
    </row>
  </sheetData>
  <mergeCells count="3">
    <mergeCell ref="A8:B8"/>
    <mergeCell ref="A23:B23"/>
    <mergeCell ref="A38:B38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1"/>
  <sheetViews>
    <sheetView zoomScale="130" zoomScaleNormal="130" zoomScalePageLayoutView="130" workbookViewId="0">
      <selection activeCell="D4" sqref="D4"/>
    </sheetView>
  </sheetViews>
  <sheetFormatPr baseColWidth="10" defaultRowHeight="14" x14ac:dyDescent="0"/>
  <cols>
    <col min="2" max="2" width="25.5" customWidth="1"/>
    <col min="5" max="5" width="22.5" customWidth="1"/>
  </cols>
  <sheetData>
    <row r="3" spans="1:4">
      <c r="D3" s="4" t="s">
        <v>180</v>
      </c>
    </row>
    <row r="5" spans="1:4">
      <c r="A5" s="14" t="s">
        <v>144</v>
      </c>
    </row>
    <row r="6" spans="1:4">
      <c r="A6" s="14"/>
    </row>
    <row r="7" spans="1:4" ht="20">
      <c r="A7" s="60" t="s">
        <v>118</v>
      </c>
    </row>
    <row r="8" spans="1:4" ht="29.25" customHeight="1">
      <c r="A8" s="83" t="s">
        <v>32</v>
      </c>
      <c r="B8" s="84"/>
    </row>
    <row r="9" spans="1:4">
      <c r="A9" s="27" t="s">
        <v>33</v>
      </c>
      <c r="B9" s="28">
        <f t="shared" ref="B9:B21" si="0">B24/B39</f>
        <v>0.32551613549809583</v>
      </c>
    </row>
    <row r="10" spans="1:4">
      <c r="A10" s="27" t="s">
        <v>34</v>
      </c>
      <c r="B10" s="28">
        <f t="shared" si="0"/>
        <v>0.32227939775109588</v>
      </c>
    </row>
    <row r="11" spans="1:4">
      <c r="A11" s="27" t="s">
        <v>35</v>
      </c>
      <c r="B11" s="28">
        <f t="shared" si="0"/>
        <v>0.30801519088546869</v>
      </c>
    </row>
    <row r="12" spans="1:4">
      <c r="A12" s="27" t="s">
        <v>36</v>
      </c>
      <c r="B12" s="28">
        <f t="shared" si="0"/>
        <v>0.306774441878368</v>
      </c>
    </row>
    <row r="13" spans="1:4">
      <c r="A13" s="27" t="s">
        <v>37</v>
      </c>
      <c r="B13" s="28">
        <f t="shared" si="0"/>
        <v>0.31340872374798062</v>
      </c>
    </row>
    <row r="14" spans="1:4">
      <c r="A14" s="27" t="s">
        <v>38</v>
      </c>
      <c r="B14" s="28">
        <f t="shared" si="0"/>
        <v>0.29227193492155723</v>
      </c>
    </row>
    <row r="15" spans="1:4">
      <c r="A15" s="29" t="s">
        <v>39</v>
      </c>
      <c r="B15" s="28">
        <f t="shared" si="0"/>
        <v>0.30083144368858655</v>
      </c>
    </row>
    <row r="16" spans="1:4">
      <c r="A16" s="29" t="s">
        <v>40</v>
      </c>
      <c r="B16" s="28">
        <f t="shared" si="0"/>
        <v>0.29492908490382747</v>
      </c>
    </row>
    <row r="17" spans="1:2">
      <c r="A17" s="29" t="s">
        <v>41</v>
      </c>
      <c r="B17" s="28">
        <f t="shared" si="0"/>
        <v>0.3031519775145553</v>
      </c>
    </row>
    <row r="18" spans="1:2">
      <c r="A18" s="29" t="s">
        <v>42</v>
      </c>
      <c r="B18" s="28">
        <f t="shared" si="0"/>
        <v>0.29992245056223343</v>
      </c>
    </row>
    <row r="19" spans="1:2">
      <c r="A19" s="29" t="s">
        <v>43</v>
      </c>
      <c r="B19" s="28">
        <f t="shared" si="0"/>
        <v>0.28943452380952384</v>
      </c>
    </row>
    <row r="20" spans="1:2">
      <c r="A20" s="29" t="s">
        <v>93</v>
      </c>
      <c r="B20" s="28">
        <f t="shared" si="0"/>
        <v>0.29532218673680255</v>
      </c>
    </row>
    <row r="21" spans="1:2">
      <c r="A21" s="29" t="s">
        <v>122</v>
      </c>
      <c r="B21" s="28">
        <f t="shared" si="0"/>
        <v>0.26873525675920884</v>
      </c>
    </row>
    <row r="22" spans="1:2">
      <c r="A22" s="17"/>
      <c r="B22" s="17"/>
    </row>
    <row r="23" spans="1:2">
      <c r="A23" s="85" t="s">
        <v>44</v>
      </c>
      <c r="B23" s="86"/>
    </row>
    <row r="24" spans="1:2">
      <c r="A24" s="29" t="s">
        <v>33</v>
      </c>
      <c r="B24" s="31">
        <v>1624</v>
      </c>
    </row>
    <row r="25" spans="1:2">
      <c r="A25" s="29" t="s">
        <v>34</v>
      </c>
      <c r="B25" s="31">
        <v>1691</v>
      </c>
    </row>
    <row r="26" spans="1:2">
      <c r="A26" s="29" t="s">
        <v>35</v>
      </c>
      <c r="B26" s="31">
        <v>1541</v>
      </c>
    </row>
    <row r="27" spans="1:2">
      <c r="A27" s="29" t="s">
        <v>36</v>
      </c>
      <c r="B27" s="31">
        <v>1594</v>
      </c>
    </row>
    <row r="28" spans="1:2">
      <c r="A28" s="29" t="s">
        <v>37</v>
      </c>
      <c r="B28" s="31">
        <v>1552</v>
      </c>
    </row>
    <row r="29" spans="1:2">
      <c r="A29" s="29" t="s">
        <v>38</v>
      </c>
      <c r="B29" s="31">
        <v>1509</v>
      </c>
    </row>
    <row r="30" spans="1:2">
      <c r="A30" s="29" t="s">
        <v>39</v>
      </c>
      <c r="B30" s="31">
        <v>1592</v>
      </c>
    </row>
    <row r="31" spans="1:2">
      <c r="A31" s="29" t="s">
        <v>40</v>
      </c>
      <c r="B31" s="31">
        <v>1518</v>
      </c>
    </row>
    <row r="32" spans="1:2">
      <c r="A32" s="29" t="s">
        <v>41</v>
      </c>
      <c r="B32" s="31">
        <v>1510</v>
      </c>
    </row>
    <row r="33" spans="1:2">
      <c r="A33" s="29" t="s">
        <v>42</v>
      </c>
      <c r="B33" s="31">
        <v>1547</v>
      </c>
    </row>
    <row r="34" spans="1:2">
      <c r="A34" s="29" t="s">
        <v>43</v>
      </c>
      <c r="B34" s="31">
        <v>1556</v>
      </c>
    </row>
    <row r="35" spans="1:2">
      <c r="A35" s="29" t="s">
        <v>93</v>
      </c>
      <c r="B35" s="31">
        <v>1572</v>
      </c>
    </row>
    <row r="36" spans="1:2">
      <c r="A36" s="29" t="s">
        <v>122</v>
      </c>
      <c r="B36" s="31">
        <v>1481</v>
      </c>
    </row>
    <row r="38" spans="1:2">
      <c r="A38" s="85" t="s">
        <v>98</v>
      </c>
      <c r="B38" s="86"/>
    </row>
    <row r="39" spans="1:2">
      <c r="A39" s="29" t="s">
        <v>33</v>
      </c>
      <c r="B39" s="31">
        <v>4989</v>
      </c>
    </row>
    <row r="40" spans="1:2">
      <c r="A40" s="29" t="s">
        <v>34</v>
      </c>
      <c r="B40" s="31">
        <v>5247</v>
      </c>
    </row>
    <row r="41" spans="1:2">
      <c r="A41" s="29" t="s">
        <v>35</v>
      </c>
      <c r="B41" s="31">
        <v>5003</v>
      </c>
    </row>
    <row r="42" spans="1:2">
      <c r="A42" s="29" t="s">
        <v>36</v>
      </c>
      <c r="B42" s="31">
        <v>5196</v>
      </c>
    </row>
    <row r="43" spans="1:2">
      <c r="A43" s="29" t="s">
        <v>37</v>
      </c>
      <c r="B43" s="31">
        <v>4952</v>
      </c>
    </row>
    <row r="44" spans="1:2">
      <c r="A44" s="29" t="s">
        <v>38</v>
      </c>
      <c r="B44" s="31">
        <v>5163</v>
      </c>
    </row>
    <row r="45" spans="1:2">
      <c r="A45" s="29" t="s">
        <v>39</v>
      </c>
      <c r="B45" s="31">
        <v>5292</v>
      </c>
    </row>
    <row r="46" spans="1:2">
      <c r="A46" s="29" t="s">
        <v>40</v>
      </c>
      <c r="B46" s="31">
        <v>5147</v>
      </c>
    </row>
    <row r="47" spans="1:2">
      <c r="A47" s="29" t="s">
        <v>41</v>
      </c>
      <c r="B47" s="31">
        <v>4981</v>
      </c>
    </row>
    <row r="48" spans="1:2">
      <c r="A48" s="29" t="s">
        <v>42</v>
      </c>
      <c r="B48" s="31">
        <v>5158</v>
      </c>
    </row>
    <row r="49" spans="1:2">
      <c r="A49" s="29" t="s">
        <v>43</v>
      </c>
      <c r="B49" s="31">
        <v>5376</v>
      </c>
    </row>
    <row r="50" spans="1:2">
      <c r="A50" s="29" t="s">
        <v>93</v>
      </c>
      <c r="B50" s="31">
        <v>5323</v>
      </c>
    </row>
    <row r="51" spans="1:2">
      <c r="A51" s="29" t="s">
        <v>122</v>
      </c>
      <c r="B51" s="67">
        <v>5511</v>
      </c>
    </row>
  </sheetData>
  <mergeCells count="3">
    <mergeCell ref="A8:B8"/>
    <mergeCell ref="A23:B23"/>
    <mergeCell ref="A38:B38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D51"/>
  <sheetViews>
    <sheetView zoomScale="130" zoomScaleNormal="130" zoomScalePageLayoutView="130" workbookViewId="0">
      <selection activeCell="D4" sqref="D4"/>
    </sheetView>
  </sheetViews>
  <sheetFormatPr baseColWidth="10" defaultRowHeight="14" x14ac:dyDescent="0"/>
  <cols>
    <col min="1" max="1" width="15" customWidth="1"/>
    <col min="2" max="2" width="21.6640625" customWidth="1"/>
    <col min="3" max="3" width="17" customWidth="1"/>
    <col min="5" max="5" width="22.5" customWidth="1"/>
  </cols>
  <sheetData>
    <row r="3" spans="1:4">
      <c r="D3" s="4" t="s">
        <v>181</v>
      </c>
    </row>
    <row r="5" spans="1:4">
      <c r="A5" s="14" t="s">
        <v>144</v>
      </c>
    </row>
    <row r="6" spans="1:4">
      <c r="A6" s="14"/>
    </row>
    <row r="7" spans="1:4" ht="20">
      <c r="A7" s="60" t="s">
        <v>119</v>
      </c>
    </row>
    <row r="8" spans="1:4" ht="29.25" customHeight="1">
      <c r="A8" s="83" t="s">
        <v>32</v>
      </c>
      <c r="B8" s="84"/>
    </row>
    <row r="9" spans="1:4">
      <c r="A9" s="27" t="s">
        <v>33</v>
      </c>
      <c r="B9" s="28">
        <f t="shared" ref="B9:B21" si="0">B24/B39</f>
        <v>0.31652976861545068</v>
      </c>
    </row>
    <row r="10" spans="1:4">
      <c r="A10" s="27" t="s">
        <v>34</v>
      </c>
      <c r="B10" s="28">
        <f t="shared" si="0"/>
        <v>0.30539728581788045</v>
      </c>
    </row>
    <row r="11" spans="1:4">
      <c r="A11" s="27" t="s">
        <v>35</v>
      </c>
      <c r="B11" s="28">
        <f t="shared" si="0"/>
        <v>0.30901011831468495</v>
      </c>
    </row>
    <row r="12" spans="1:4">
      <c r="A12" s="27" t="s">
        <v>36</v>
      </c>
      <c r="B12" s="28">
        <f t="shared" si="0"/>
        <v>0.30318792810423856</v>
      </c>
    </row>
    <row r="13" spans="1:4">
      <c r="A13" s="27" t="s">
        <v>37</v>
      </c>
      <c r="B13" s="28">
        <f t="shared" si="0"/>
        <v>0.30334468039120333</v>
      </c>
    </row>
    <row r="14" spans="1:4">
      <c r="A14" s="27" t="s">
        <v>38</v>
      </c>
      <c r="B14" s="28">
        <f t="shared" si="0"/>
        <v>0.29650407771024884</v>
      </c>
    </row>
    <row r="15" spans="1:4">
      <c r="A15" s="29" t="s">
        <v>39</v>
      </c>
      <c r="B15" s="28">
        <f t="shared" si="0"/>
        <v>0.29259507024134207</v>
      </c>
    </row>
    <row r="16" spans="1:4">
      <c r="A16" s="29" t="s">
        <v>40</v>
      </c>
      <c r="B16" s="28">
        <f t="shared" si="0"/>
        <v>0.29560517997348834</v>
      </c>
    </row>
    <row r="17" spans="1:2">
      <c r="A17" s="29" t="s">
        <v>41</v>
      </c>
      <c r="B17" s="28">
        <f t="shared" si="0"/>
        <v>0.29323968393327482</v>
      </c>
    </row>
    <row r="18" spans="1:2">
      <c r="A18" s="29" t="s">
        <v>42</v>
      </c>
      <c r="B18" s="28">
        <f t="shared" si="0"/>
        <v>0.28529649052037109</v>
      </c>
    </row>
    <row r="19" spans="1:2">
      <c r="A19" s="29" t="s">
        <v>43</v>
      </c>
      <c r="B19" s="30">
        <f t="shared" si="0"/>
        <v>0.28282629061683351</v>
      </c>
    </row>
    <row r="20" spans="1:2">
      <c r="A20" s="29" t="s">
        <v>93</v>
      </c>
      <c r="B20" s="30">
        <f t="shared" si="0"/>
        <v>0.27479716024340772</v>
      </c>
    </row>
    <row r="21" spans="1:2">
      <c r="A21" s="29" t="s">
        <v>122</v>
      </c>
      <c r="B21" s="30">
        <f t="shared" si="0"/>
        <v>0.26752950510760687</v>
      </c>
    </row>
    <row r="22" spans="1:2">
      <c r="A22" s="17"/>
      <c r="B22" s="17"/>
    </row>
    <row r="23" spans="1:2">
      <c r="A23" s="85" t="s">
        <v>44</v>
      </c>
      <c r="B23" s="86"/>
    </row>
    <row r="24" spans="1:2">
      <c r="A24" s="29" t="s">
        <v>33</v>
      </c>
      <c r="B24" s="31">
        <v>5896</v>
      </c>
    </row>
    <row r="25" spans="1:2">
      <c r="A25" s="29" t="s">
        <v>34</v>
      </c>
      <c r="B25" s="31">
        <v>5896</v>
      </c>
    </row>
    <row r="26" spans="1:2">
      <c r="A26" s="29" t="s">
        <v>35</v>
      </c>
      <c r="B26" s="31">
        <v>5772</v>
      </c>
    </row>
    <row r="27" spans="1:2">
      <c r="A27" s="29" t="s">
        <v>36</v>
      </c>
      <c r="B27" s="31">
        <v>5887</v>
      </c>
    </row>
    <row r="28" spans="1:2">
      <c r="A28" s="29" t="s">
        <v>37</v>
      </c>
      <c r="B28" s="31">
        <v>5614</v>
      </c>
    </row>
    <row r="29" spans="1:2">
      <c r="A29" s="29" t="s">
        <v>38</v>
      </c>
      <c r="B29" s="31">
        <v>5708</v>
      </c>
    </row>
    <row r="30" spans="1:2">
      <c r="A30" s="29" t="s">
        <v>39</v>
      </c>
      <c r="B30" s="31">
        <v>5686</v>
      </c>
    </row>
    <row r="31" spans="1:2">
      <c r="A31" s="29" t="s">
        <v>40</v>
      </c>
      <c r="B31" s="31">
        <v>5798</v>
      </c>
    </row>
    <row r="32" spans="1:2">
      <c r="A32" s="29" t="s">
        <v>41</v>
      </c>
      <c r="B32" s="31">
        <v>5678</v>
      </c>
    </row>
    <row r="33" spans="1:2">
      <c r="A33" s="29" t="s">
        <v>42</v>
      </c>
      <c r="B33" s="31">
        <v>5658</v>
      </c>
    </row>
    <row r="34" spans="1:2">
      <c r="A34" s="29" t="s">
        <v>43</v>
      </c>
      <c r="B34" s="31">
        <v>5736</v>
      </c>
    </row>
    <row r="35" spans="1:2">
      <c r="A35" s="29" t="s">
        <v>93</v>
      </c>
      <c r="B35" s="31">
        <v>5419</v>
      </c>
    </row>
    <row r="36" spans="1:2">
      <c r="A36" s="29" t="s">
        <v>122</v>
      </c>
      <c r="B36" s="31">
        <v>5395</v>
      </c>
    </row>
    <row r="38" spans="1:2">
      <c r="A38" s="85" t="s">
        <v>98</v>
      </c>
      <c r="B38" s="86"/>
    </row>
    <row r="39" spans="1:2">
      <c r="A39" s="29" t="s">
        <v>33</v>
      </c>
      <c r="B39" s="31">
        <v>18627</v>
      </c>
    </row>
    <row r="40" spans="1:2">
      <c r="A40" s="29" t="s">
        <v>34</v>
      </c>
      <c r="B40" s="31">
        <v>19306</v>
      </c>
    </row>
    <row r="41" spans="1:2">
      <c r="A41" s="29" t="s">
        <v>35</v>
      </c>
      <c r="B41" s="31">
        <v>18679</v>
      </c>
    </row>
    <row r="42" spans="1:2">
      <c r="A42" s="29" t="s">
        <v>36</v>
      </c>
      <c r="B42" s="31">
        <v>19417</v>
      </c>
    </row>
    <row r="43" spans="1:2">
      <c r="A43" s="29" t="s">
        <v>37</v>
      </c>
      <c r="B43" s="31">
        <v>18507</v>
      </c>
    </row>
    <row r="44" spans="1:2">
      <c r="A44" s="29" t="s">
        <v>38</v>
      </c>
      <c r="B44" s="31">
        <v>19251</v>
      </c>
    </row>
    <row r="45" spans="1:2">
      <c r="A45" s="29" t="s">
        <v>39</v>
      </c>
      <c r="B45" s="31">
        <v>19433</v>
      </c>
    </row>
    <row r="46" spans="1:2">
      <c r="A46" s="29" t="s">
        <v>40</v>
      </c>
      <c r="B46" s="31">
        <v>19614</v>
      </c>
    </row>
    <row r="47" spans="1:2">
      <c r="A47" s="29" t="s">
        <v>41</v>
      </c>
      <c r="B47" s="31">
        <v>19363</v>
      </c>
    </row>
    <row r="48" spans="1:2">
      <c r="A48" s="29" t="s">
        <v>42</v>
      </c>
      <c r="B48" s="31">
        <v>19832</v>
      </c>
    </row>
    <row r="49" spans="1:2">
      <c r="A49" s="29" t="s">
        <v>43</v>
      </c>
      <c r="B49" s="31">
        <v>20281</v>
      </c>
    </row>
    <row r="50" spans="1:2">
      <c r="A50" s="29" t="s">
        <v>93</v>
      </c>
      <c r="B50" s="31">
        <v>19720</v>
      </c>
    </row>
    <row r="51" spans="1:2">
      <c r="A51" s="29" t="s">
        <v>122</v>
      </c>
      <c r="B51" s="67">
        <v>20166</v>
      </c>
    </row>
  </sheetData>
  <mergeCells count="3">
    <mergeCell ref="A8:B8"/>
    <mergeCell ref="A23:B23"/>
    <mergeCell ref="A38:B38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D51"/>
  <sheetViews>
    <sheetView tabSelected="1" zoomScale="120" zoomScaleNormal="120" zoomScalePageLayoutView="120" workbookViewId="0">
      <selection activeCell="I8" sqref="I8"/>
    </sheetView>
  </sheetViews>
  <sheetFormatPr baseColWidth="10" defaultRowHeight="14" x14ac:dyDescent="0"/>
  <cols>
    <col min="1" max="1" width="15" customWidth="1"/>
    <col min="2" max="2" width="26.33203125" customWidth="1"/>
    <col min="3" max="3" width="17" customWidth="1"/>
    <col min="5" max="5" width="22.5" customWidth="1"/>
  </cols>
  <sheetData>
    <row r="4" spans="1:4">
      <c r="D4" s="4" t="s">
        <v>184</v>
      </c>
    </row>
    <row r="5" spans="1:4">
      <c r="A5" s="14" t="s">
        <v>144</v>
      </c>
      <c r="D5" s="4"/>
    </row>
    <row r="6" spans="1:4">
      <c r="A6" s="14"/>
    </row>
    <row r="7" spans="1:4" ht="20">
      <c r="A7" s="60" t="s">
        <v>120</v>
      </c>
    </row>
    <row r="8" spans="1:4" ht="29.25" customHeight="1">
      <c r="A8" s="83" t="s">
        <v>32</v>
      </c>
      <c r="B8" s="84"/>
    </row>
    <row r="9" spans="1:4">
      <c r="A9" s="27" t="s">
        <v>33</v>
      </c>
      <c r="B9" s="28">
        <f t="shared" ref="B9:B21" si="0">B24/B39</f>
        <v>0.35383846619151565</v>
      </c>
    </row>
    <row r="10" spans="1:4">
      <c r="A10" s="27" t="s">
        <v>34</v>
      </c>
      <c r="B10" s="28">
        <f t="shared" si="0"/>
        <v>0.35759328032701077</v>
      </c>
    </row>
    <row r="11" spans="1:4">
      <c r="A11" s="27" t="s">
        <v>35</v>
      </c>
      <c r="B11" s="28">
        <f t="shared" si="0"/>
        <v>0.35701816097344902</v>
      </c>
    </row>
    <row r="12" spans="1:4">
      <c r="A12" s="27" t="s">
        <v>36</v>
      </c>
      <c r="B12" s="28">
        <f t="shared" si="0"/>
        <v>0.34666998011928429</v>
      </c>
    </row>
    <row r="13" spans="1:4">
      <c r="A13" s="27" t="s">
        <v>37</v>
      </c>
      <c r="B13" s="28">
        <f t="shared" si="0"/>
        <v>0.33895097098706217</v>
      </c>
    </row>
    <row r="14" spans="1:4">
      <c r="A14" s="27" t="s">
        <v>38</v>
      </c>
      <c r="B14" s="28">
        <f t="shared" si="0"/>
        <v>0.33636886742888594</v>
      </c>
    </row>
    <row r="15" spans="1:4">
      <c r="A15" s="29" t="s">
        <v>39</v>
      </c>
      <c r="B15" s="28">
        <f t="shared" si="0"/>
        <v>0.33053745725055544</v>
      </c>
    </row>
    <row r="16" spans="1:4">
      <c r="A16" s="29" t="s">
        <v>40</v>
      </c>
      <c r="B16" s="28">
        <f t="shared" si="0"/>
        <v>0.32658101534239742</v>
      </c>
    </row>
    <row r="17" spans="1:2">
      <c r="A17" s="29" t="s">
        <v>41</v>
      </c>
      <c r="B17" s="28">
        <f t="shared" si="0"/>
        <v>0.33641506142689825</v>
      </c>
    </row>
    <row r="18" spans="1:2">
      <c r="A18" s="29" t="s">
        <v>42</v>
      </c>
      <c r="B18" s="28">
        <f t="shared" si="0"/>
        <v>0.32340394233598119</v>
      </c>
    </row>
    <row r="19" spans="1:2">
      <c r="A19" s="29" t="s">
        <v>43</v>
      </c>
      <c r="B19" s="30">
        <f t="shared" si="0"/>
        <v>0.32167931352386353</v>
      </c>
    </row>
    <row r="20" spans="1:2">
      <c r="A20" s="29" t="s">
        <v>93</v>
      </c>
      <c r="B20" s="30">
        <f t="shared" si="0"/>
        <v>0.31318640637725509</v>
      </c>
    </row>
    <row r="21" spans="1:2">
      <c r="A21" s="29" t="s">
        <v>122</v>
      </c>
      <c r="B21" s="30">
        <f t="shared" si="0"/>
        <v>0.30681107099879662</v>
      </c>
    </row>
    <row r="22" spans="1:2">
      <c r="A22" s="17"/>
      <c r="B22" s="17"/>
    </row>
    <row r="23" spans="1:2">
      <c r="A23" s="85" t="s">
        <v>44</v>
      </c>
      <c r="B23" s="86"/>
    </row>
    <row r="24" spans="1:2">
      <c r="A24" s="29" t="s">
        <v>33</v>
      </c>
      <c r="B24" s="31">
        <v>13454</v>
      </c>
    </row>
    <row r="25" spans="1:2">
      <c r="A25" s="29" t="s">
        <v>34</v>
      </c>
      <c r="B25" s="31">
        <v>14347</v>
      </c>
    </row>
    <row r="26" spans="1:2">
      <c r="A26" s="29" t="s">
        <v>35</v>
      </c>
      <c r="B26" s="31">
        <v>13702</v>
      </c>
    </row>
    <row r="27" spans="1:2">
      <c r="A27" s="29" t="s">
        <v>36</v>
      </c>
      <c r="B27" s="31">
        <v>13950</v>
      </c>
    </row>
    <row r="28" spans="1:2">
      <c r="A28" s="29" t="s">
        <v>37</v>
      </c>
      <c r="B28" s="31">
        <v>13073</v>
      </c>
    </row>
    <row r="29" spans="1:2">
      <c r="A29" s="29" t="s">
        <v>38</v>
      </c>
      <c r="B29" s="31">
        <v>13445</v>
      </c>
    </row>
    <row r="30" spans="1:2">
      <c r="A30" s="29" t="s">
        <v>39</v>
      </c>
      <c r="B30" s="31">
        <v>13241</v>
      </c>
    </row>
    <row r="31" spans="1:2">
      <c r="A31" s="29" t="s">
        <v>40</v>
      </c>
      <c r="B31" s="31">
        <v>13091</v>
      </c>
    </row>
    <row r="32" spans="1:2">
      <c r="A32" s="29" t="s">
        <v>41</v>
      </c>
      <c r="B32" s="31">
        <v>13500</v>
      </c>
    </row>
    <row r="33" spans="1:2">
      <c r="A33" s="29" t="s">
        <v>42</v>
      </c>
      <c r="B33" s="31">
        <v>13191</v>
      </c>
    </row>
    <row r="34" spans="1:2">
      <c r="A34" s="29" t="s">
        <v>43</v>
      </c>
      <c r="B34" s="31">
        <v>13608</v>
      </c>
    </row>
    <row r="35" spans="1:2">
      <c r="A35" s="29" t="s">
        <v>93</v>
      </c>
      <c r="B35" s="31">
        <v>12690</v>
      </c>
    </row>
    <row r="36" spans="1:2">
      <c r="A36" s="29" t="s">
        <v>122</v>
      </c>
      <c r="B36" s="31">
        <v>12748</v>
      </c>
    </row>
    <row r="38" spans="1:2">
      <c r="A38" s="85" t="s">
        <v>98</v>
      </c>
      <c r="B38" s="86"/>
    </row>
    <row r="39" spans="1:2">
      <c r="A39" s="29" t="s">
        <v>33</v>
      </c>
      <c r="B39" s="31">
        <v>38023</v>
      </c>
    </row>
    <row r="40" spans="1:2">
      <c r="A40" s="29" t="s">
        <v>34</v>
      </c>
      <c r="B40" s="31">
        <v>40121</v>
      </c>
    </row>
    <row r="41" spans="1:2">
      <c r="A41" s="29" t="s">
        <v>35</v>
      </c>
      <c r="B41" s="31">
        <v>38379</v>
      </c>
    </row>
    <row r="42" spans="1:2">
      <c r="A42" s="29" t="s">
        <v>36</v>
      </c>
      <c r="B42" s="31">
        <v>40240</v>
      </c>
    </row>
    <row r="43" spans="1:2">
      <c r="A43" s="29" t="s">
        <v>37</v>
      </c>
      <c r="B43" s="31">
        <v>38569</v>
      </c>
    </row>
    <row r="44" spans="1:2">
      <c r="A44" s="29" t="s">
        <v>38</v>
      </c>
      <c r="B44" s="31">
        <v>39971</v>
      </c>
    </row>
    <row r="45" spans="1:2">
      <c r="A45" s="29" t="s">
        <v>39</v>
      </c>
      <c r="B45" s="31">
        <v>40059</v>
      </c>
    </row>
    <row r="46" spans="1:2">
      <c r="A46" s="29" t="s">
        <v>40</v>
      </c>
      <c r="B46" s="31">
        <v>40085</v>
      </c>
    </row>
    <row r="47" spans="1:2">
      <c r="A47" s="29" t="s">
        <v>41</v>
      </c>
      <c r="B47" s="31">
        <v>40129</v>
      </c>
    </row>
    <row r="48" spans="1:2">
      <c r="A48" s="29" t="s">
        <v>42</v>
      </c>
      <c r="B48" s="31">
        <v>40788</v>
      </c>
    </row>
    <row r="49" spans="1:2">
      <c r="A49" s="29" t="s">
        <v>43</v>
      </c>
      <c r="B49" s="31">
        <v>42303</v>
      </c>
    </row>
    <row r="50" spans="1:2">
      <c r="A50" s="29" t="s">
        <v>93</v>
      </c>
      <c r="B50" s="31">
        <v>40519</v>
      </c>
    </row>
    <row r="51" spans="1:2">
      <c r="A51" s="29" t="s">
        <v>122</v>
      </c>
      <c r="B51" s="67">
        <v>41550</v>
      </c>
    </row>
  </sheetData>
  <mergeCells count="3">
    <mergeCell ref="A8:B8"/>
    <mergeCell ref="A23:B23"/>
    <mergeCell ref="A38:B38"/>
  </mergeCells>
  <pageMargins left="0.7" right="0.7" top="0.75" bottom="0.75" header="0.3" footer="0.3"/>
  <pageSetup paperSize="9"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7"/>
  <sheetViews>
    <sheetView workbookViewId="0">
      <selection activeCell="B13" sqref="B13"/>
    </sheetView>
  </sheetViews>
  <sheetFormatPr baseColWidth="10" defaultRowHeight="14" x14ac:dyDescent="0"/>
  <cols>
    <col min="1" max="1" width="41.1640625" bestFit="1" customWidth="1"/>
    <col min="2" max="2" width="20.1640625" customWidth="1"/>
    <col min="3" max="11" width="11.5" customWidth="1"/>
    <col min="20" max="20" width="15.5" customWidth="1"/>
  </cols>
  <sheetData>
    <row r="2" spans="1:20">
      <c r="C2" s="82" t="s">
        <v>151</v>
      </c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20">
      <c r="C3" s="70" t="s">
        <v>152</v>
      </c>
      <c r="D3" s="69"/>
      <c r="E3" s="69"/>
      <c r="F3" s="69"/>
      <c r="G3" s="69"/>
      <c r="H3" s="69"/>
      <c r="I3" s="69"/>
      <c r="J3" s="69"/>
      <c r="K3" s="69"/>
      <c r="L3" s="69"/>
    </row>
    <row r="4" spans="1:20">
      <c r="C4" s="82" t="s">
        <v>153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71"/>
      <c r="O4" s="71"/>
      <c r="P4" s="71"/>
      <c r="Q4" s="71"/>
      <c r="R4" s="71"/>
      <c r="S4" s="71"/>
      <c r="T4" s="71"/>
    </row>
    <row r="5" spans="1:20">
      <c r="A5" s="14" t="s">
        <v>148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20">
      <c r="A6" s="51" t="s">
        <v>89</v>
      </c>
    </row>
    <row r="7" spans="1:20">
      <c r="A7" s="51" t="s">
        <v>63</v>
      </c>
      <c r="B7" s="52" t="s">
        <v>90</v>
      </c>
      <c r="C7" s="52" t="s">
        <v>35</v>
      </c>
      <c r="D7" s="52" t="s">
        <v>36</v>
      </c>
      <c r="E7" s="52" t="s">
        <v>37</v>
      </c>
      <c r="F7" s="52" t="s">
        <v>38</v>
      </c>
      <c r="G7" s="52" t="s">
        <v>39</v>
      </c>
      <c r="H7" s="52" t="s">
        <v>40</v>
      </c>
      <c r="I7" s="52" t="s">
        <v>41</v>
      </c>
      <c r="J7" s="52" t="s">
        <v>42</v>
      </c>
      <c r="K7" s="52" t="s">
        <v>43</v>
      </c>
      <c r="L7" s="52" t="s">
        <v>93</v>
      </c>
      <c r="M7" s="52" t="s">
        <v>122</v>
      </c>
    </row>
    <row r="8" spans="1:20">
      <c r="A8" s="54" t="s">
        <v>85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7">
        <v>27850</v>
      </c>
      <c r="M8" s="57">
        <v>27579</v>
      </c>
    </row>
    <row r="9" spans="1:20">
      <c r="A9" s="54" t="s">
        <v>82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7">
        <v>20914</v>
      </c>
      <c r="M9" s="57">
        <v>21345</v>
      </c>
    </row>
    <row r="10" spans="1:20">
      <c r="A10" s="54" t="s">
        <v>81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7">
        <v>16888</v>
      </c>
      <c r="M10" s="57">
        <v>17095</v>
      </c>
    </row>
    <row r="11" spans="1:20">
      <c r="A11" s="54" t="s">
        <v>80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7">
        <v>16877</v>
      </c>
      <c r="M11" s="57">
        <v>16671</v>
      </c>
    </row>
    <row r="12" spans="1:20">
      <c r="A12" s="54" t="s">
        <v>86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7">
        <v>16536</v>
      </c>
      <c r="M12" s="57">
        <v>15893</v>
      </c>
    </row>
    <row r="13" spans="1:20">
      <c r="A13" s="54" t="s">
        <v>87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7">
        <v>11243</v>
      </c>
      <c r="M13" s="57">
        <v>11573</v>
      </c>
    </row>
    <row r="14" spans="1:20">
      <c r="A14" s="54" t="s">
        <v>84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7">
        <v>4170</v>
      </c>
      <c r="M14" s="57">
        <v>4137</v>
      </c>
    </row>
    <row r="15" spans="1:20">
      <c r="A15" s="54" t="s">
        <v>88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7">
        <v>1563</v>
      </c>
      <c r="M15" s="57">
        <v>1437</v>
      </c>
    </row>
    <row r="16" spans="1:20">
      <c r="A16" s="54" t="s">
        <v>79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7">
        <v>1443</v>
      </c>
      <c r="M16" s="57">
        <v>1663</v>
      </c>
    </row>
    <row r="17" spans="1:12">
      <c r="L17" s="55"/>
    </row>
    <row r="18" spans="1:12">
      <c r="A18" s="81"/>
    </row>
    <row r="19" spans="1:12">
      <c r="A19" s="81"/>
    </row>
    <row r="20" spans="1:12">
      <c r="A20" s="58"/>
    </row>
    <row r="21" spans="1:12">
      <c r="A21" s="53" t="s">
        <v>29</v>
      </c>
      <c r="B21" s="52" t="s">
        <v>83</v>
      </c>
    </row>
    <row r="22" spans="1:12">
      <c r="A22" s="54" t="s">
        <v>85</v>
      </c>
      <c r="B22" s="25">
        <v>16006</v>
      </c>
    </row>
    <row r="23" spans="1:12">
      <c r="A23" s="54" t="s">
        <v>82</v>
      </c>
      <c r="B23" s="25">
        <v>11970</v>
      </c>
    </row>
    <row r="24" spans="1:12">
      <c r="A24" s="54" t="s">
        <v>81</v>
      </c>
      <c r="B24" s="25">
        <v>10881</v>
      </c>
    </row>
    <row r="25" spans="1:12">
      <c r="A25" s="54" t="s">
        <v>80</v>
      </c>
      <c r="B25" s="25">
        <v>7034</v>
      </c>
    </row>
    <row r="26" spans="1:12">
      <c r="A26" s="54" t="s">
        <v>87</v>
      </c>
      <c r="B26" s="25">
        <v>7874</v>
      </c>
    </row>
    <row r="27" spans="1:12">
      <c r="A27" s="54" t="s">
        <v>86</v>
      </c>
      <c r="B27" s="25">
        <v>6429</v>
      </c>
    </row>
    <row r="28" spans="1:12">
      <c r="A28" s="54" t="s">
        <v>84</v>
      </c>
      <c r="B28" s="25">
        <v>1547</v>
      </c>
    </row>
    <row r="29" spans="1:12">
      <c r="A29" s="54" t="s">
        <v>79</v>
      </c>
      <c r="B29" s="25">
        <v>1182</v>
      </c>
    </row>
    <row r="30" spans="1:12">
      <c r="A30" s="54" t="s">
        <v>88</v>
      </c>
      <c r="B30" s="25">
        <v>889</v>
      </c>
    </row>
    <row r="31" spans="1:12">
      <c r="B31" s="55"/>
    </row>
    <row r="33" spans="1:2">
      <c r="A33" s="53" t="s">
        <v>30</v>
      </c>
      <c r="B33" s="52" t="s">
        <v>83</v>
      </c>
    </row>
    <row r="34" spans="1:2">
      <c r="A34" s="54" t="s">
        <v>85</v>
      </c>
      <c r="B34" s="25">
        <v>11573</v>
      </c>
    </row>
    <row r="35" spans="1:2">
      <c r="A35" s="54" t="s">
        <v>86</v>
      </c>
      <c r="B35" s="25">
        <v>9464</v>
      </c>
    </row>
    <row r="36" spans="1:2">
      <c r="A36" s="54" t="s">
        <v>80</v>
      </c>
      <c r="B36" s="25">
        <v>9637</v>
      </c>
    </row>
    <row r="37" spans="1:2">
      <c r="A37" s="54" t="s">
        <v>82</v>
      </c>
      <c r="B37" s="25">
        <v>9375</v>
      </c>
    </row>
    <row r="38" spans="1:2">
      <c r="A38" s="54" t="s">
        <v>81</v>
      </c>
      <c r="B38" s="25">
        <v>6214</v>
      </c>
    </row>
    <row r="39" spans="1:2">
      <c r="A39" s="54" t="s">
        <v>87</v>
      </c>
      <c r="B39" s="25">
        <v>3699</v>
      </c>
    </row>
    <row r="40" spans="1:2">
      <c r="A40" s="54" t="s">
        <v>84</v>
      </c>
      <c r="B40" s="25">
        <v>2590</v>
      </c>
    </row>
    <row r="41" spans="1:2">
      <c r="A41" s="54" t="s">
        <v>88</v>
      </c>
      <c r="B41" s="25">
        <v>548</v>
      </c>
    </row>
    <row r="42" spans="1:2">
      <c r="A42" s="54" t="s">
        <v>79</v>
      </c>
      <c r="B42" s="25">
        <v>481</v>
      </c>
    </row>
    <row r="43" spans="1:2">
      <c r="B43" s="55"/>
    </row>
    <row r="47" spans="1:2" ht="42.75" customHeight="1"/>
  </sheetData>
  <mergeCells count="4">
    <mergeCell ref="A18:A19"/>
    <mergeCell ref="C5:M5"/>
    <mergeCell ref="C4:M4"/>
    <mergeCell ref="C2:M2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7"/>
  <sheetViews>
    <sheetView workbookViewId="0">
      <selection activeCell="D13" sqref="D13"/>
    </sheetView>
  </sheetViews>
  <sheetFormatPr baseColWidth="10" defaultRowHeight="14" x14ac:dyDescent="0"/>
  <cols>
    <col min="1" max="1" width="41.1640625" bestFit="1" customWidth="1"/>
    <col min="2" max="2" width="25.83203125" customWidth="1"/>
    <col min="3" max="11" width="11.5" customWidth="1"/>
    <col min="20" max="20" width="15.5" customWidth="1"/>
  </cols>
  <sheetData>
    <row r="2" spans="1:20">
      <c r="C2" s="82" t="s">
        <v>151</v>
      </c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20">
      <c r="C3" s="72" t="s">
        <v>152</v>
      </c>
      <c r="D3" s="69"/>
      <c r="E3" s="69"/>
      <c r="F3" s="69"/>
      <c r="G3" s="69"/>
      <c r="H3" s="69"/>
      <c r="I3" s="69"/>
      <c r="J3" s="69"/>
      <c r="K3" s="69"/>
      <c r="L3" s="69"/>
    </row>
    <row r="4" spans="1:20">
      <c r="C4" s="82" t="s">
        <v>153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71"/>
      <c r="O4" s="71"/>
      <c r="P4" s="71"/>
      <c r="Q4" s="71"/>
      <c r="R4" s="71"/>
      <c r="S4" s="71"/>
      <c r="T4" s="71"/>
    </row>
    <row r="5" spans="1:20">
      <c r="A5" s="14" t="s">
        <v>148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20">
      <c r="A6" s="51" t="s">
        <v>89</v>
      </c>
    </row>
    <row r="7" spans="1:20">
      <c r="A7" s="51" t="s">
        <v>63</v>
      </c>
      <c r="B7" s="52" t="s">
        <v>90</v>
      </c>
      <c r="C7" s="52" t="s">
        <v>35</v>
      </c>
      <c r="D7" s="52" t="s">
        <v>36</v>
      </c>
      <c r="E7" s="52" t="s">
        <v>37</v>
      </c>
      <c r="F7" s="52" t="s">
        <v>38</v>
      </c>
      <c r="G7" s="52" t="s">
        <v>39</v>
      </c>
      <c r="H7" s="52" t="s">
        <v>40</v>
      </c>
      <c r="I7" s="52" t="s">
        <v>41</v>
      </c>
      <c r="J7" s="52" t="s">
        <v>42</v>
      </c>
      <c r="K7" s="52" t="s">
        <v>43</v>
      </c>
      <c r="L7" s="52" t="s">
        <v>93</v>
      </c>
      <c r="M7" s="52" t="s">
        <v>122</v>
      </c>
    </row>
    <row r="8" spans="1:20">
      <c r="A8" s="54" t="s">
        <v>85</v>
      </c>
      <c r="B8" s="73">
        <f>'TIPOS DE ECV_CIFR. ABSOL_ESPAÑA'!B8/HISTÓRICO_ECV_ESPAÑA!B26</f>
        <v>0.28682493084610466</v>
      </c>
      <c r="C8" s="73">
        <f>'TIPOS DE ECV_CIFR. ABSOL_ESPAÑA'!C8/HISTÓRICO_ECV_ESPAÑA!B27</f>
        <v>0.27650625267423928</v>
      </c>
      <c r="D8" s="73">
        <f>'TIPOS DE ECV_CIFR. ABSOL_ESPAÑA'!D8/HISTÓRICO_ECV_ESPAÑA!B28</f>
        <v>0.2738225629791895</v>
      </c>
      <c r="E8" s="73">
        <f>'TIPOS DE ECV_CIFR. ABSOL_ESPAÑA'!E8/HISTÓRICO_ECV_ESPAÑA!B29</f>
        <v>0.27244120569725072</v>
      </c>
      <c r="F8" s="73">
        <f>'TIPOS DE ECV_CIFR. ABSOL_ESPAÑA'!F8/HISTÓRICO_ECV_ESPAÑA!B30</f>
        <v>0.26613280054138538</v>
      </c>
      <c r="G8" s="73">
        <f>'TIPOS DE ECV_CIFR. ABSOL_ESPAÑA'!G8/HISTÓRICO_ECV_ESPAÑA!B31</f>
        <v>0.25924116195548608</v>
      </c>
      <c r="H8" s="73">
        <f>'TIPOS DE ECV_CIFR. ABSOL_ESPAÑA'!H8/HISTÓRICO_ECV_ESPAÑA!B32</f>
        <v>0.25951839542883798</v>
      </c>
      <c r="I8" s="73">
        <f>'TIPOS DE ECV_CIFR. ABSOL_ESPAÑA'!I8/HISTÓRICO_ECV_ESPAÑA!B33</f>
        <v>0.25318145188368812</v>
      </c>
      <c r="J8" s="73">
        <f>'TIPOS DE ECV_CIFR. ABSOL_ESPAÑA'!J8/HISTÓRICO_ECV_ESPAÑA!B34</f>
        <v>0.24385812198399351</v>
      </c>
      <c r="K8" s="73">
        <f>'TIPOS DE ECV_CIFR. ABSOL_ESPAÑA'!K8/HISTÓRICO_ECV_ESPAÑA!B35</f>
        <v>0.24177498218629451</v>
      </c>
      <c r="L8" s="73">
        <f>'TIPOS DE ECV_CIFR. ABSOL_ESPAÑA'!L8/HISTÓRICO_ECV_ESPAÑA!B36</f>
        <v>0.23705355622893332</v>
      </c>
      <c r="M8" s="73">
        <f>'TIPOS DE ECV_CIFR. ABSOL_ESPAÑA'!M8/HISTÓRICO_ECV_ESPAÑA!B37</f>
        <v>0.23492882880580615</v>
      </c>
    </row>
    <row r="9" spans="1:20">
      <c r="A9" s="54" t="s">
        <v>82</v>
      </c>
      <c r="B9" s="73">
        <f>'TIPOS DE ECV_CIFR. ABSOL_ESPAÑA'!B9/HISTÓRICO_ECV_ESPAÑA!B26</f>
        <v>0.12899994606381421</v>
      </c>
      <c r="C9" s="73">
        <f>'TIPOS DE ECV_CIFR. ABSOL_ESPAÑA'!C9/HISTÓRICO_ECV_ESPAÑA!B27</f>
        <v>0.13504807575867664</v>
      </c>
      <c r="D9" s="73">
        <f>'TIPOS DE ECV_CIFR. ABSOL_ESPAÑA'!D9/HISTÓRICO_ECV_ESPAÑA!B28</f>
        <v>0.1386842333362226</v>
      </c>
      <c r="E9" s="73">
        <f>'TIPOS DE ECV_CIFR. ABSOL_ESPAÑA'!E9/HISTÓRICO_ECV_ESPAÑA!B29</f>
        <v>0.14195097714474991</v>
      </c>
      <c r="F9" s="73">
        <f>'TIPOS DE ECV_CIFR. ABSOL_ESPAÑA'!F9/HISTÓRICO_ECV_ESPAÑA!B30</f>
        <v>0.14747111805745775</v>
      </c>
      <c r="G9" s="73">
        <f>'TIPOS DE ECV_CIFR. ABSOL_ESPAÑA'!G9/HISTÓRICO_ECV_ESPAÑA!B31</f>
        <v>0.15589650875864258</v>
      </c>
      <c r="H9" s="73">
        <f>'TIPOS DE ECV_CIFR. ABSOL_ESPAÑA'!H9/HISTÓRICO_ECV_ESPAÑA!B32</f>
        <v>0.16228124973970698</v>
      </c>
      <c r="I9" s="73">
        <f>'TIPOS DE ECV_CIFR. ABSOL_ESPAÑA'!I9/HISTÓRICO_ECV_ESPAÑA!B33</f>
        <v>0.17234403330870995</v>
      </c>
      <c r="J9" s="73">
        <f>'TIPOS DE ECV_CIFR. ABSOL_ESPAÑA'!J9/HISTÓRICO_ECV_ESPAÑA!B34</f>
        <v>0.17296136976345214</v>
      </c>
      <c r="K9" s="73">
        <f>'TIPOS DE ECV_CIFR. ABSOL_ESPAÑA'!K9/HISTÓRICO_ECV_ESPAÑA!B35</f>
        <v>0.17663824663996658</v>
      </c>
      <c r="L9" s="73">
        <f>'TIPOS DE ECV_CIFR. ABSOL_ESPAÑA'!L9/HISTÓRICO_ECV_ESPAÑA!B36</f>
        <v>0.17801572980150487</v>
      </c>
      <c r="M9" s="73">
        <f>'TIPOS DE ECV_CIFR. ABSOL_ESPAÑA'!M9/HISTÓRICO_ECV_ESPAÑA!B37</f>
        <v>0.18182515141447958</v>
      </c>
    </row>
    <row r="10" spans="1:20">
      <c r="A10" s="54" t="s">
        <v>81</v>
      </c>
      <c r="B10" s="73">
        <f>'TIPOS DE ECV_CIFR. ABSOL_ESPAÑA'!B10/HISTÓRICO_ECV_ESPAÑA!B26</f>
        <v>0.15304777975543793</v>
      </c>
      <c r="C10" s="73">
        <f>'TIPOS DE ECV_CIFR. ABSOL_ESPAÑA'!C10/HISTÓRICO_ECV_ESPAÑA!B27</f>
        <v>0.15438333050772199</v>
      </c>
      <c r="D10" s="73">
        <f>'TIPOS DE ECV_CIFR. ABSOL_ESPAÑA'!D10/HISTÓRICO_ECV_ESPAÑA!B28</f>
        <v>0.15638223265856099</v>
      </c>
      <c r="E10" s="73">
        <f>'TIPOS DE ECV_CIFR. ABSOL_ESPAÑA'!E10/HISTÓRICO_ECV_ESPAÑA!B29</f>
        <v>0.15646737330241803</v>
      </c>
      <c r="F10" s="73">
        <f>'TIPOS DE ECV_CIFR. ABSOL_ESPAÑA'!F10/HISTÓRICO_ECV_ESPAÑA!B30</f>
        <v>0.16186777951436443</v>
      </c>
      <c r="G10" s="73">
        <f>'TIPOS DE ECV_CIFR. ABSOL_ESPAÑA'!G10/HISTÓRICO_ECV_ESPAÑA!B31</f>
        <v>0.16483838655297942</v>
      </c>
      <c r="H10" s="73">
        <f>'TIPOS DE ECV_CIFR. ABSOL_ESPAÑA'!H10/HISTÓRICO_ECV_ESPAÑA!B32</f>
        <v>0.14653039806092105</v>
      </c>
      <c r="I10" s="73">
        <f>'TIPOS DE ECV_CIFR. ABSOL_ESPAÑA'!I10/HISTÓRICO_ECV_ESPAÑA!B33</f>
        <v>0.13462829897253376</v>
      </c>
      <c r="J10" s="73">
        <f>'TIPOS DE ECV_CIFR. ABSOL_ESPAÑA'!J10/HISTÓRICO_ECV_ESPAÑA!B34</f>
        <v>0.14442181412526303</v>
      </c>
      <c r="K10" s="73">
        <f>'TIPOS DE ECV_CIFR. ABSOL_ESPAÑA'!K10/HISTÓRICO_ECV_ESPAÑA!B35</f>
        <v>0.15113393449470502</v>
      </c>
      <c r="L10" s="73">
        <f>'TIPOS DE ECV_CIFR. ABSOL_ESPAÑA'!L10/HISTÓRICO_ECV_ESPAÑA!B36</f>
        <v>0.1437472336658609</v>
      </c>
      <c r="M10" s="73">
        <f>'TIPOS DE ECV_CIFR. ABSOL_ESPAÑA'!M10/HISTÓRICO_ECV_ESPAÑA!B37</f>
        <v>0.14562197064560919</v>
      </c>
    </row>
    <row r="11" spans="1:20">
      <c r="A11" s="54" t="s">
        <v>80</v>
      </c>
      <c r="B11" s="73">
        <f>'TIPOS DE ECV_CIFR. ABSOL_ESPAÑA'!B11/HISTÓRICO_ECV_ESPAÑA!B26</f>
        <v>0.11768105221793301</v>
      </c>
      <c r="C11" s="73">
        <f>'TIPOS DE ECV_CIFR. ABSOL_ESPAÑA'!C11/HISTÓRICO_ECV_ESPAÑA!B27</f>
        <v>0.12387480119805921</v>
      </c>
      <c r="D11" s="73">
        <f>'TIPOS DE ECV_CIFR. ABSOL_ESPAÑA'!D11/HISTÓRICO_ECV_ESPAÑA!B28</f>
        <v>0.12405935054803911</v>
      </c>
      <c r="E11" s="73">
        <f>'TIPOS DE ECV_CIFR. ABSOL_ESPAÑA'!E11/HISTÓRICO_ECV_ESPAÑA!B29</f>
        <v>0.12474329248095396</v>
      </c>
      <c r="F11" s="73">
        <f>'TIPOS DE ECV_CIFR. ABSOL_ESPAÑA'!F11/HISTÓRICO_ECV_ESPAÑA!B30</f>
        <v>0.12590432302660201</v>
      </c>
      <c r="G11" s="73">
        <f>'TIPOS DE ECV_CIFR. ABSOL_ESPAÑA'!G11/HISTÓRICO_ECV_ESPAÑA!B31</f>
        <v>0.12618797488456182</v>
      </c>
      <c r="H11" s="73">
        <f>'TIPOS DE ECV_CIFR. ABSOL_ESPAÑA'!H11/HISTÓRICO_ECV_ESPAÑA!B32</f>
        <v>0.1347443297766894</v>
      </c>
      <c r="I11" s="73">
        <f>'TIPOS DE ECV_CIFR. ABSOL_ESPAÑA'!I11/HISTÓRICO_ECV_ESPAÑA!B33</f>
        <v>0.13921160432475993</v>
      </c>
      <c r="J11" s="73">
        <f>'TIPOS DE ECV_CIFR. ABSOL_ESPAÑA'!J11/HISTÓRICO_ECV_ESPAÑA!B34</f>
        <v>0.1414385558663703</v>
      </c>
      <c r="K11" s="73">
        <f>'TIPOS DE ECV_CIFR. ABSOL_ESPAÑA'!K11/HISTÓRICO_ECV_ESPAÑA!B35</f>
        <v>0.14010991261046546</v>
      </c>
      <c r="L11" s="73">
        <f>'TIPOS DE ECV_CIFR. ABSOL_ESPAÑA'!L11/HISTÓRICO_ECV_ESPAÑA!B36</f>
        <v>0.14365360389499846</v>
      </c>
      <c r="M11" s="73">
        <f>'TIPOS DE ECV_CIFR. ABSOL_ESPAÑA'!M11/HISTÓRICO_ECV_ESPAÑA!B37</f>
        <v>0.14201017096419719</v>
      </c>
    </row>
    <row r="12" spans="1:20">
      <c r="A12" s="54" t="s">
        <v>86</v>
      </c>
      <c r="B12" s="73">
        <f>'TIPOS DE ECV_CIFR. ABSOL_ESPAÑA'!B12/HISTÓRICO_ECV_ESPAÑA!B26</f>
        <v>0.1932456485055824</v>
      </c>
      <c r="C12" s="73">
        <f>'TIPOS DE ECV_CIFR. ABSOL_ESPAÑA'!C12/HISTÓRICO_ECV_ESPAÑA!B27</f>
        <v>0.18968732592215845</v>
      </c>
      <c r="D12" s="73">
        <f>'TIPOS DE ECV_CIFR. ABSOL_ESPAÑA'!D12/HISTÓRICO_ECV_ESPAÑA!B28</f>
        <v>0.18571867588076307</v>
      </c>
      <c r="E12" s="73">
        <f>'TIPOS DE ECV_CIFR. ABSOL_ESPAÑA'!E12/HISTÓRICO_ECV_ESPAÑA!B29</f>
        <v>0.18241139450149055</v>
      </c>
      <c r="F12" s="73">
        <f>'TIPOS DE ECV_CIFR. ABSOL_ESPAÑA'!F12/HISTÓRICO_ECV_ESPAÑA!B30</f>
        <v>0.17396838696163575</v>
      </c>
      <c r="G12" s="73">
        <f>'TIPOS DE ECV_CIFR. ABSOL_ESPAÑA'!G12/HISTÓRICO_ECV_ESPAÑA!B31</f>
        <v>0.16640199359898367</v>
      </c>
      <c r="H12" s="73">
        <f>'TIPOS DE ECV_CIFR. ABSOL_ESPAÑA'!H12/HISTÓRICO_ECV_ESPAÑA!B32</f>
        <v>0.16189809840325844</v>
      </c>
      <c r="I12" s="73">
        <f>'TIPOS DE ECV_CIFR. ABSOL_ESPAÑA'!I12/HISTÓRICO_ECV_ESPAÑA!B33</f>
        <v>0.15683970183332213</v>
      </c>
      <c r="J12" s="73">
        <f>'TIPOS DE ECV_CIFR. ABSOL_ESPAÑA'!J12/HISTÓRICO_ECV_ESPAÑA!B34</f>
        <v>0.15297438454452492</v>
      </c>
      <c r="K12" s="73">
        <f>'TIPOS DE ECV_CIFR. ABSOL_ESPAÑA'!K12/HISTÓRICO_ECV_ESPAÑA!B35</f>
        <v>0.14450805507096817</v>
      </c>
      <c r="L12" s="73">
        <f>'TIPOS DE ECV_CIFR. ABSOL_ESPAÑA'!L12/HISTÓRICO_ECV_ESPAÑA!B36</f>
        <v>0.14075108099826358</v>
      </c>
      <c r="M12" s="73">
        <f>'TIPOS DE ECV_CIFR. ABSOL_ESPAÑA'!M12/HISTÓRICO_ECV_ESPAÑA!B37</f>
        <v>0.13538285928462515</v>
      </c>
    </row>
    <row r="13" spans="1:20">
      <c r="A13" s="54" t="s">
        <v>87</v>
      </c>
      <c r="B13" s="73">
        <f>'TIPOS DE ECV_CIFR. ABSOL_ESPAÑA'!B13/HISTÓRICO_ECV_ESPAÑA!B26</f>
        <v>4.7987795011673329E-2</v>
      </c>
      <c r="C13" s="73">
        <f>'TIPOS DE ECV_CIFR. ABSOL_ESPAÑA'!C13/HISTÓRICO_ECV_ESPAÑA!B27</f>
        <v>5.0102125667046103E-2</v>
      </c>
      <c r="D13" s="73">
        <f>'TIPOS DE ECV_CIFR. ABSOL_ESPAÑA'!D13/HISTÓRICO_ECV_ESPAÑA!B28</f>
        <v>5.2487254446169244E-2</v>
      </c>
      <c r="E13" s="73">
        <f>'TIPOS DE ECV_CIFR. ABSOL_ESPAÑA'!E13/HISTÓRICO_ECV_ESPAÑA!B29</f>
        <v>5.5283206359721761E-2</v>
      </c>
      <c r="F13" s="73">
        <f>'TIPOS DE ECV_CIFR. ABSOL_ESPAÑA'!F13/HISTÓRICO_ECV_ESPAÑA!B30</f>
        <v>6.0309685319755731E-2</v>
      </c>
      <c r="G13" s="73">
        <f>'TIPOS DE ECV_CIFR. ABSOL_ESPAÑA'!G13/HISTÓRICO_ECV_ESPAÑA!B31</f>
        <v>6.2332543386023634E-2</v>
      </c>
      <c r="H13" s="73">
        <f>'TIPOS DE ECV_CIFR. ABSOL_ESPAÑA'!H13/HISTÓRICO_ECV_ESPAÑA!B32</f>
        <v>6.8575759847405812E-2</v>
      </c>
      <c r="I13" s="73">
        <f>'TIPOS DE ECV_CIFR. ABSOL_ESPAÑA'!I13/HISTÓRICO_ECV_ESPAÑA!B33</f>
        <v>7.9527902760056404E-2</v>
      </c>
      <c r="J13" s="73">
        <f>'TIPOS DE ECV_CIFR. ABSOL_ESPAÑA'!J13/HISTÓRICO_ECV_ESPAÑA!B34</f>
        <v>8.1714232592730321E-2</v>
      </c>
      <c r="K13" s="73">
        <f>'TIPOS DE ECV_CIFR. ABSOL_ESPAÑA'!K13/HISTÓRICO_ECV_ESPAÑA!B35</f>
        <v>8.4138021409207439E-2</v>
      </c>
      <c r="L13" s="73">
        <f>'TIPOS DE ECV_CIFR. ABSOL_ESPAÑA'!L13/HISTÓRICO_ECV_ESPAÑA!B36</f>
        <v>9.5698137618739576E-2</v>
      </c>
      <c r="M13" s="73">
        <f>'TIPOS DE ECV_CIFR. ABSOL_ESPAÑA'!M13/HISTÓRICO_ECV_ESPAÑA!B37</f>
        <v>9.8583390832502796E-2</v>
      </c>
    </row>
    <row r="14" spans="1:20">
      <c r="A14" s="54" t="s">
        <v>84</v>
      </c>
      <c r="B14" s="73">
        <f>'TIPOS DE ECV_CIFR. ABSOL_ESPAÑA'!B14/HISTÓRICO_ECV_ESPAÑA!B26</f>
        <v>3.166824622639329E-2</v>
      </c>
      <c r="C14" s="73">
        <f>'TIPOS DE ECV_CIFR. ABSOL_ESPAÑA'!C14/HISTÓRICO_ECV_ESPAÑA!B27</f>
        <v>3.2486457248500411E-2</v>
      </c>
      <c r="D14" s="73">
        <f>'TIPOS DE ECV_CIFR. ABSOL_ESPAÑA'!D14/HISTÓRICO_ECV_ESPAÑA!B28</f>
        <v>3.2401679970372008E-2</v>
      </c>
      <c r="E14" s="73">
        <f>'TIPOS DE ECV_CIFR. ABSOL_ESPAÑA'!E14/HISTÓRICO_ECV_ESPAÑA!B29</f>
        <v>3.2345147399801259E-2</v>
      </c>
      <c r="F14" s="73">
        <f>'TIPOS DE ECV_CIFR. ABSOL_ESPAÑA'!F14/HISTÓRICO_ECV_ESPAÑA!B30</f>
        <v>3.1468024426792134E-2</v>
      </c>
      <c r="G14" s="73">
        <f>'TIPOS DE ECV_CIFR. ABSOL_ESPAÑA'!G14/HISTÓRICO_ECV_ESPAÑA!B31</f>
        <v>3.2786885245901641E-2</v>
      </c>
      <c r="H14" s="73">
        <f>'TIPOS DE ECV_CIFR. ABSOL_ESPAÑA'!H14/HISTÓRICO_ECV_ESPAÑA!B32</f>
        <v>3.4092139567038993E-2</v>
      </c>
      <c r="I14" s="73">
        <f>'TIPOS DE ECV_CIFR. ABSOL_ESPAÑA'!I14/HISTÓRICO_ECV_ESPAÑA!B33</f>
        <v>3.3140823316096975E-2</v>
      </c>
      <c r="J14" s="73">
        <f>'TIPOS DE ECV_CIFR. ABSOL_ESPAÑA'!J14/HISTÓRICO_ECV_ESPAÑA!B34</f>
        <v>3.372011459768269E-2</v>
      </c>
      <c r="K14" s="73">
        <f>'TIPOS DE ECV_CIFR. ABSOL_ESPAÑA'!K14/HISTÓRICO_ECV_ESPAÑA!B35</f>
        <v>3.4120412458946578E-2</v>
      </c>
      <c r="L14" s="73">
        <f>'TIPOS DE ECV_CIFR. ABSOL_ESPAÑA'!L14/HISTÓRICO_ECV_ESPAÑA!B36</f>
        <v>3.5494194954206533E-2</v>
      </c>
      <c r="M14" s="73">
        <f>'TIPOS DE ECV_CIFR. ABSOL_ESPAÑA'!M14/HISTÓRICO_ECV_ESPAÑA!B37</f>
        <v>3.5240602080192175E-2</v>
      </c>
    </row>
    <row r="15" spans="1:20">
      <c r="A15" s="54" t="s">
        <v>88</v>
      </c>
      <c r="B15" s="73">
        <f>'TIPOS DE ECV_CIFR. ABSOL_ESPAÑA'!B15/HISTÓRICO_ECV_ESPAÑA!B26</f>
        <v>2.7068260095698203E-2</v>
      </c>
      <c r="C15" s="73">
        <f>'TIPOS DE ECV_CIFR. ABSOL_ESPAÑA'!C15/HISTÓRICO_ECV_ESPAÑA!B27</f>
        <v>2.5269038565558219E-2</v>
      </c>
      <c r="D15" s="73">
        <f>'TIPOS DE ECV_CIFR. ABSOL_ESPAÑA'!D15/HISTÓRICO_ECV_ESPAÑA!B28</f>
        <v>2.3867871748603307E-2</v>
      </c>
      <c r="E15" s="73">
        <f>'TIPOS DE ECV_CIFR. ABSOL_ESPAÑA'!E15/HISTÓRICO_ECV_ESPAÑA!B29</f>
        <v>2.3169923815833056E-2</v>
      </c>
      <c r="F15" s="73">
        <f>'TIPOS DE ECV_CIFR. ABSOL_ESPAÑA'!F15/HISTÓRICO_ECV_ESPAÑA!B30</f>
        <v>2.1872935565473792E-2</v>
      </c>
      <c r="G15" s="73">
        <f>'TIPOS DE ECV_CIFR. ABSOL_ESPAÑA'!G15/HISTÓRICO_ECV_ESPAÑA!B31</f>
        <v>2.1247139494922348E-2</v>
      </c>
      <c r="H15" s="73">
        <f>'TIPOS DE ECV_CIFR. ABSOL_ESPAÑA'!H15/HISTÓRICO_ECV_ESPAÑA!B32</f>
        <v>1.7708255245425089E-2</v>
      </c>
      <c r="I15" s="73">
        <f>'TIPOS DE ECV_CIFR. ABSOL_ESPAÑA'!I15/HISTÓRICO_ECV_ESPAÑA!B33</f>
        <v>1.5924048082734538E-2</v>
      </c>
      <c r="J15" s="73">
        <f>'TIPOS DE ECV_CIFR. ABSOL_ESPAÑA'!J15/HISTÓRICO_ECV_ESPAÑA!B34</f>
        <v>1.4510635780506563E-2</v>
      </c>
      <c r="K15" s="73">
        <f>'TIPOS DE ECV_CIFR. ABSOL_ESPAÑA'!K15/HISTÓRICO_ECV_ESPAÑA!B35</f>
        <v>1.4660474868342384E-2</v>
      </c>
      <c r="L15" s="73">
        <f>'TIPOS DE ECV_CIFR. ABSOL_ESPAÑA'!L15/HISTÓRICO_ECV_ESPAÑA!B36</f>
        <v>1.3303939259814102E-2</v>
      </c>
      <c r="M15" s="73">
        <f>'TIPOS DE ECV_CIFR. ABSOL_ESPAÑA'!M15/HISTÓRICO_ECV_ESPAÑA!B37</f>
        <v>1.2240934297615701E-2</v>
      </c>
    </row>
    <row r="16" spans="1:20">
      <c r="A16" s="54" t="s">
        <v>79</v>
      </c>
      <c r="B16" s="73">
        <f>'TIPOS DE ECV_CIFR. ABSOL_ESPAÑA'!B16/HISTÓRICO_ECV_ESPAÑA!B26</f>
        <v>1.3476341277362983E-2</v>
      </c>
      <c r="C16" s="73">
        <f>'TIPOS DE ECV_CIFR. ABSOL_ESPAÑA'!C16/HISTÓRICO_ECV_ESPAÑA!B27</f>
        <v>1.2642592458039672E-2</v>
      </c>
      <c r="D16" s="73">
        <f>'TIPOS DE ECV_CIFR. ABSOL_ESPAÑA'!D16/HISTÓRICO_ECV_ESPAÑA!B28</f>
        <v>1.2576138432080185E-2</v>
      </c>
      <c r="E16" s="73">
        <f>'TIPOS DE ECV_CIFR. ABSOL_ESPAÑA'!E16/HISTÓRICO_ECV_ESPAÑA!B29</f>
        <v>1.1187479297780722E-2</v>
      </c>
      <c r="F16" s="73">
        <f>'TIPOS DE ECV_CIFR. ABSOL_ESPAÑA'!F16/HISTÓRICO_ECV_ESPAÑA!B30</f>
        <v>1.1004946586533039E-2</v>
      </c>
      <c r="G16" s="73">
        <f>'TIPOS DE ECV_CIFR. ABSOL_ESPAÑA'!G16/HISTÓRICO_ECV_ESPAÑA!B31</f>
        <v>1.1067406122498839E-2</v>
      </c>
      <c r="H16" s="73">
        <f>'TIPOS DE ECV_CIFR. ABSOL_ESPAÑA'!H16/HISTÓRICO_ECV_ESPAÑA!B32</f>
        <v>1.4651373930716242E-2</v>
      </c>
      <c r="I16" s="73">
        <f>'TIPOS DE ECV_CIFR. ABSOL_ESPAÑA'!I16/HISTÓRICO_ECV_ESPAÑA!B33</f>
        <v>1.5202135518098179E-2</v>
      </c>
      <c r="J16" s="73">
        <f>'TIPOS DE ECV_CIFR. ABSOL_ESPAÑA'!J16/HISTÓRICO_ECV_ESPAÑA!B34</f>
        <v>1.4400770745476519E-2</v>
      </c>
      <c r="K16" s="73">
        <f>'TIPOS DE ECV_CIFR. ABSOL_ESPAÑA'!K16/HISTÓRICO_ECV_ESPAÑA!B35</f>
        <v>1.2915960261103877E-2</v>
      </c>
      <c r="L16" s="73">
        <f>'TIPOS DE ECV_CIFR. ABSOL_ESPAÑA'!L16/HISTÓRICO_ECV_ESPAÑA!B36</f>
        <v>1.2282523577678662E-2</v>
      </c>
      <c r="M16" s="73">
        <f>'TIPOS DE ECV_CIFR. ABSOL_ESPAÑA'!M16/HISTÓRICO_ECV_ESPAÑA!B37</f>
        <v>1.4166091674972103E-2</v>
      </c>
    </row>
    <row r="17" spans="1:12">
      <c r="L17" s="55"/>
    </row>
    <row r="18" spans="1:12">
      <c r="A18" s="81"/>
    </row>
    <row r="19" spans="1:12">
      <c r="A19" s="81"/>
    </row>
    <row r="20" spans="1:12">
      <c r="A20" s="58"/>
    </row>
    <row r="21" spans="1:12">
      <c r="A21" s="53" t="s">
        <v>155</v>
      </c>
      <c r="B21" s="52" t="s">
        <v>157</v>
      </c>
    </row>
    <row r="22" spans="1:12">
      <c r="A22" s="54" t="s">
        <v>85</v>
      </c>
      <c r="B22" s="73">
        <f>'TIPOS DE ECV_CIFR. ABSOL_ESPAÑA'!B22/'TIPOS DE ECV_CIFR. ABSOL_ESPAÑA'!M8</f>
        <v>0.58036912143297437</v>
      </c>
    </row>
    <row r="23" spans="1:12">
      <c r="A23" s="54" t="s">
        <v>82</v>
      </c>
      <c r="B23" s="73">
        <f>'TIPOS DE ECV_CIFR. ABSOL_ESPAÑA'!B23/'TIPOS DE ECV_CIFR. ABSOL_ESPAÑA'!M9</f>
        <v>0.56078706957132818</v>
      </c>
    </row>
    <row r="24" spans="1:12">
      <c r="A24" s="54" t="s">
        <v>81</v>
      </c>
      <c r="B24" s="73">
        <f>'TIPOS DE ECV_CIFR. ABSOL_ESPAÑA'!B24/'TIPOS DE ECV_CIFR. ABSOL_ESPAÑA'!M10</f>
        <v>0.63650190114068439</v>
      </c>
    </row>
    <row r="25" spans="1:12">
      <c r="A25" s="54" t="s">
        <v>80</v>
      </c>
      <c r="B25" s="73">
        <f>'TIPOS DE ECV_CIFR. ABSOL_ESPAÑA'!B25/'TIPOS DE ECV_CIFR. ABSOL_ESPAÑA'!M11</f>
        <v>0.42193029812248817</v>
      </c>
    </row>
    <row r="26" spans="1:12">
      <c r="A26" s="54" t="s">
        <v>87</v>
      </c>
      <c r="B26" s="73">
        <f>'TIPOS DE ECV_CIFR. ABSOL_ESPAÑA'!B26/'TIPOS DE ECV_CIFR. ABSOL_ESPAÑA'!M13</f>
        <v>0.68037673896137563</v>
      </c>
    </row>
    <row r="27" spans="1:12">
      <c r="A27" s="54" t="s">
        <v>86</v>
      </c>
      <c r="B27" s="73">
        <f>'TIPOS DE ECV_CIFR. ABSOL_ESPAÑA'!B27/'TIPOS DE ECV_CIFR. ABSOL_ESPAÑA'!M12</f>
        <v>0.40451771220033977</v>
      </c>
    </row>
    <row r="28" spans="1:12">
      <c r="A28" s="54" t="s">
        <v>84</v>
      </c>
      <c r="B28" s="73">
        <f>'TIPOS DE ECV_CIFR. ABSOL_ESPAÑA'!B28/'TIPOS DE ECV_CIFR. ABSOL_ESPAÑA'!M14</f>
        <v>0.37394247038917089</v>
      </c>
    </row>
    <row r="29" spans="1:12">
      <c r="A29" s="54" t="s">
        <v>79</v>
      </c>
      <c r="B29" s="73">
        <f>'TIPOS DE ECV_CIFR. ABSOL_ESPAÑA'!B29/'TIPOS DE ECV_CIFR. ABSOL_ESPAÑA'!M16</f>
        <v>0.71076368009621171</v>
      </c>
    </row>
    <row r="30" spans="1:12">
      <c r="A30" s="54" t="s">
        <v>88</v>
      </c>
      <c r="B30" s="73">
        <f>'TIPOS DE ECV_CIFR. ABSOL_ESPAÑA'!B30/'TIPOS DE ECV_CIFR. ABSOL_ESPAÑA'!M15</f>
        <v>0.61864996520528881</v>
      </c>
    </row>
    <row r="31" spans="1:12">
      <c r="B31" s="55"/>
    </row>
    <row r="33" spans="1:2">
      <c r="A33" s="53" t="s">
        <v>156</v>
      </c>
      <c r="B33" s="52" t="s">
        <v>158</v>
      </c>
    </row>
    <row r="34" spans="1:2">
      <c r="A34" s="54" t="s">
        <v>85</v>
      </c>
      <c r="B34" s="73">
        <f>'TIPOS DE ECV_CIFR. ABSOL_ESPAÑA'!B34/'TIPOS DE ECV_CIFR. ABSOL_ESPAÑA'!M8</f>
        <v>0.41963087856702563</v>
      </c>
    </row>
    <row r="35" spans="1:2">
      <c r="A35" s="54" t="s">
        <v>86</v>
      </c>
      <c r="B35" s="73">
        <f>'TIPOS DE ECV_CIFR. ABSOL_ESPAÑA'!B35/'TIPOS DE ECV_CIFR. ABSOL_ESPAÑA'!M12</f>
        <v>0.59548228779966028</v>
      </c>
    </row>
    <row r="36" spans="1:2">
      <c r="A36" s="54" t="s">
        <v>80</v>
      </c>
      <c r="B36" s="73">
        <f>'TIPOS DE ECV_CIFR. ABSOL_ESPAÑA'!B36/'TIPOS DE ECV_CIFR. ABSOL_ESPAÑA'!M11</f>
        <v>0.57806970187751183</v>
      </c>
    </row>
    <row r="37" spans="1:2">
      <c r="A37" s="54" t="s">
        <v>82</v>
      </c>
      <c r="B37" s="73">
        <f>'TIPOS DE ECV_CIFR. ABSOL_ESPAÑA'!B37/'TIPOS DE ECV_CIFR. ABSOL_ESPAÑA'!M9</f>
        <v>0.43921293042867182</v>
      </c>
    </row>
    <row r="38" spans="1:2">
      <c r="A38" s="54" t="s">
        <v>81</v>
      </c>
      <c r="B38" s="73">
        <f>'TIPOS DE ECV_CIFR. ABSOL_ESPAÑA'!B38/'TIPOS DE ECV_CIFR. ABSOL_ESPAÑA'!M10</f>
        <v>0.36349809885931561</v>
      </c>
    </row>
    <row r="39" spans="1:2">
      <c r="A39" s="54" t="s">
        <v>87</v>
      </c>
      <c r="B39" s="73">
        <f>'TIPOS DE ECV_CIFR. ABSOL_ESPAÑA'!B39/'TIPOS DE ECV_CIFR. ABSOL_ESPAÑA'!M13</f>
        <v>0.31962326103862437</v>
      </c>
    </row>
    <row r="40" spans="1:2">
      <c r="A40" s="54" t="s">
        <v>84</v>
      </c>
      <c r="B40" s="73">
        <f>'TIPOS DE ECV_CIFR. ABSOL_ESPAÑA'!B40/'TIPOS DE ECV_CIFR. ABSOL_ESPAÑA'!M14</f>
        <v>0.62605752961082906</v>
      </c>
    </row>
    <row r="41" spans="1:2">
      <c r="A41" s="54" t="s">
        <v>88</v>
      </c>
      <c r="B41" s="73">
        <f>'TIPOS DE ECV_CIFR. ABSOL_ESPAÑA'!B41/'TIPOS DE ECV_CIFR. ABSOL_ESPAÑA'!M15</f>
        <v>0.38135003479471119</v>
      </c>
    </row>
    <row r="42" spans="1:2">
      <c r="A42" s="54" t="s">
        <v>79</v>
      </c>
      <c r="B42" s="73">
        <f>'TIPOS DE ECV_CIFR. ABSOL_ESPAÑA'!B42/'TIPOS DE ECV_CIFR. ABSOL_ESPAÑA'!M16</f>
        <v>0.28923631990378834</v>
      </c>
    </row>
    <row r="43" spans="1:2">
      <c r="B43" s="55"/>
    </row>
    <row r="47" spans="1:2" ht="42.75" customHeight="1"/>
  </sheetData>
  <mergeCells count="4">
    <mergeCell ref="C2:M2"/>
    <mergeCell ref="C4:M4"/>
    <mergeCell ref="C5:M5"/>
    <mergeCell ref="A18:A19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7"/>
  <sheetViews>
    <sheetView workbookViewId="0">
      <selection activeCell="B8" sqref="B8"/>
    </sheetView>
  </sheetViews>
  <sheetFormatPr baseColWidth="10" defaultRowHeight="14" x14ac:dyDescent="0"/>
  <cols>
    <col min="2" max="2" width="28" customWidth="1"/>
  </cols>
  <sheetData>
    <row r="3" spans="1:4">
      <c r="D3" s="4" t="s">
        <v>91</v>
      </c>
    </row>
    <row r="5" spans="1:4">
      <c r="A5" s="14" t="s">
        <v>144</v>
      </c>
    </row>
    <row r="7" spans="1:4" ht="32.25" customHeight="1">
      <c r="A7" s="83" t="s">
        <v>32</v>
      </c>
      <c r="B7" s="84"/>
    </row>
    <row r="8" spans="1:4">
      <c r="A8" s="27" t="s">
        <v>33</v>
      </c>
      <c r="B8" s="28">
        <f>125797/368618</f>
        <v>0.34126656864287691</v>
      </c>
    </row>
    <row r="9" spans="1:4">
      <c r="A9" s="27" t="s">
        <v>34</v>
      </c>
      <c r="B9" s="28">
        <f>129783/384828</f>
        <v>0.33724936854906606</v>
      </c>
    </row>
    <row r="10" spans="1:4">
      <c r="A10" s="27" t="s">
        <v>35</v>
      </c>
      <c r="B10" s="28">
        <f>123867/371934</f>
        <v>0.33303489328751873</v>
      </c>
    </row>
    <row r="11" spans="1:4">
      <c r="A11" s="27" t="s">
        <v>36</v>
      </c>
      <c r="B11" s="28">
        <f>126907/387355</f>
        <v>0.32762453046946599</v>
      </c>
    </row>
    <row r="12" spans="1:4">
      <c r="A12" s="27" t="s">
        <v>37</v>
      </c>
      <c r="B12" s="28">
        <f>120760/371478</f>
        <v>0.32507981630136912</v>
      </c>
    </row>
    <row r="13" spans="1:4">
      <c r="A13" s="27" t="s">
        <v>38</v>
      </c>
      <c r="B13" s="28">
        <f>124126/385361</f>
        <v>0.32210317079310047</v>
      </c>
    </row>
    <row r="14" spans="1:4">
      <c r="A14" s="29" t="s">
        <v>39</v>
      </c>
      <c r="B14" s="30">
        <f>122793/386324</f>
        <v>0.31784978411902964</v>
      </c>
    </row>
    <row r="15" spans="1:4">
      <c r="A15" s="29" t="s">
        <v>40</v>
      </c>
      <c r="B15" s="30">
        <f>120057/384933</f>
        <v>0.3118906407089026</v>
      </c>
    </row>
    <row r="16" spans="1:4">
      <c r="A16" s="29" t="s">
        <v>41</v>
      </c>
      <c r="B16" s="30">
        <f>119128/382047</f>
        <v>0.31181503846385394</v>
      </c>
    </row>
    <row r="17" spans="1:4">
      <c r="A17" s="29" t="s">
        <v>42</v>
      </c>
      <c r="B17" s="30">
        <f>118327/387911</f>
        <v>0.30503646454985811</v>
      </c>
    </row>
    <row r="18" spans="1:4">
      <c r="A18" s="29" t="s">
        <v>43</v>
      </c>
      <c r="B18" s="30">
        <v>0.30299999999999999</v>
      </c>
    </row>
    <row r="19" spans="1:4">
      <c r="A19" s="29" t="s">
        <v>93</v>
      </c>
      <c r="B19" s="30">
        <v>0.3009</v>
      </c>
    </row>
    <row r="20" spans="1:4">
      <c r="A20" s="29" t="s">
        <v>122</v>
      </c>
      <c r="B20" s="30">
        <v>0.29659999999999997</v>
      </c>
    </row>
    <row r="21" spans="1:4">
      <c r="A21" s="17"/>
      <c r="B21" s="17"/>
    </row>
    <row r="22" spans="1:4">
      <c r="A22" s="17"/>
      <c r="B22" s="17"/>
      <c r="D22" s="4" t="s">
        <v>154</v>
      </c>
    </row>
    <row r="23" spans="1:4">
      <c r="A23" s="17"/>
      <c r="B23" s="17"/>
    </row>
    <row r="24" spans="1:4">
      <c r="A24" s="85" t="s">
        <v>44</v>
      </c>
      <c r="B24" s="86"/>
    </row>
    <row r="25" spans="1:4">
      <c r="A25" s="29" t="s">
        <v>33</v>
      </c>
      <c r="B25" s="31">
        <v>125797</v>
      </c>
    </row>
    <row r="26" spans="1:4">
      <c r="A26" s="29" t="s">
        <v>34</v>
      </c>
      <c r="B26" s="31">
        <v>129783</v>
      </c>
    </row>
    <row r="27" spans="1:4">
      <c r="A27" s="29" t="s">
        <v>35</v>
      </c>
      <c r="B27" s="31">
        <v>123867</v>
      </c>
    </row>
    <row r="28" spans="1:4">
      <c r="A28" s="29" t="s">
        <v>36</v>
      </c>
      <c r="B28" s="31">
        <v>126907</v>
      </c>
    </row>
    <row r="29" spans="1:4">
      <c r="A29" s="29" t="s">
        <v>37</v>
      </c>
      <c r="B29" s="31">
        <v>120760</v>
      </c>
    </row>
    <row r="30" spans="1:4">
      <c r="A30" s="29" t="s">
        <v>38</v>
      </c>
      <c r="B30" s="31">
        <v>124126</v>
      </c>
    </row>
    <row r="31" spans="1:4">
      <c r="A31" s="29" t="s">
        <v>39</v>
      </c>
      <c r="B31" s="31">
        <v>122793</v>
      </c>
    </row>
    <row r="32" spans="1:4">
      <c r="A32" s="29" t="s">
        <v>40</v>
      </c>
      <c r="B32" s="31">
        <v>120057</v>
      </c>
    </row>
    <row r="33" spans="1:2">
      <c r="A33" s="29" t="s">
        <v>41</v>
      </c>
      <c r="B33" s="31">
        <v>119128</v>
      </c>
    </row>
    <row r="34" spans="1:2">
      <c r="A34" s="29" t="s">
        <v>42</v>
      </c>
      <c r="B34" s="31">
        <v>118327</v>
      </c>
    </row>
    <row r="35" spans="1:2">
      <c r="A35" s="29" t="s">
        <v>43</v>
      </c>
      <c r="B35" s="31">
        <v>122097</v>
      </c>
    </row>
    <row r="36" spans="1:2">
      <c r="A36" s="29" t="s">
        <v>93</v>
      </c>
      <c r="B36" s="31">
        <v>117484</v>
      </c>
    </row>
    <row r="37" spans="1:2">
      <c r="A37" s="29" t="s">
        <v>122</v>
      </c>
      <c r="B37" s="31">
        <v>117393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A27" sqref="A27:B27"/>
    </sheetView>
  </sheetViews>
  <sheetFormatPr baseColWidth="10" defaultRowHeight="14" x14ac:dyDescent="0"/>
  <cols>
    <col min="1" max="1" width="38" customWidth="1"/>
    <col min="5" max="5" width="30.5" bestFit="1" customWidth="1"/>
  </cols>
  <sheetData>
    <row r="1" spans="1:5" s="10" customFormat="1"/>
    <row r="2" spans="1:5" s="10" customFormat="1">
      <c r="E2" s="11" t="s">
        <v>22</v>
      </c>
    </row>
    <row r="3" spans="1:5" s="10" customFormat="1">
      <c r="E3" s="13" t="s">
        <v>23</v>
      </c>
    </row>
    <row r="4" spans="1:5" s="10" customFormat="1"/>
    <row r="5" spans="1:5">
      <c r="A5" s="14" t="s">
        <v>144</v>
      </c>
      <c r="E5" s="4" t="s">
        <v>141</v>
      </c>
    </row>
    <row r="6" spans="1:5">
      <c r="E6" s="4" t="s">
        <v>185</v>
      </c>
    </row>
    <row r="7" spans="1:5">
      <c r="A7" s="87" t="s">
        <v>26</v>
      </c>
      <c r="B7" s="88"/>
      <c r="C7" s="32">
        <f>B9/B8</f>
        <v>0.29657428694136373</v>
      </c>
      <c r="E7" s="4"/>
    </row>
    <row r="8" spans="1:5">
      <c r="A8" s="39" t="s">
        <v>1</v>
      </c>
      <c r="B8" s="40">
        <v>395830</v>
      </c>
      <c r="C8" s="17"/>
    </row>
    <row r="9" spans="1:5" ht="28">
      <c r="A9" s="39" t="s">
        <v>2</v>
      </c>
      <c r="B9" s="40">
        <v>117393</v>
      </c>
      <c r="C9" s="17"/>
    </row>
    <row r="10" spans="1:5">
      <c r="A10" s="17"/>
      <c r="B10" s="17"/>
      <c r="C10" s="17"/>
    </row>
    <row r="11" spans="1:5">
      <c r="A11" s="89" t="s">
        <v>24</v>
      </c>
      <c r="B11" s="89"/>
      <c r="C11" s="89"/>
    </row>
    <row r="12" spans="1:5">
      <c r="A12" s="87" t="s">
        <v>19</v>
      </c>
      <c r="B12" s="88"/>
      <c r="C12" s="33">
        <f>B14/B13</f>
        <v>0.33398821218074654</v>
      </c>
    </row>
    <row r="13" spans="1:5">
      <c r="A13" s="39" t="s">
        <v>1</v>
      </c>
      <c r="B13" s="43">
        <v>509</v>
      </c>
      <c r="C13" s="30"/>
    </row>
    <row r="14" spans="1:5" ht="28">
      <c r="A14" s="39" t="s">
        <v>2</v>
      </c>
      <c r="B14" s="43">
        <v>170</v>
      </c>
      <c r="C14" s="30"/>
    </row>
    <row r="15" spans="1:5">
      <c r="A15" s="87" t="s">
        <v>0</v>
      </c>
      <c r="B15" s="88"/>
      <c r="C15" s="33">
        <f>B17/B16</f>
        <v>0.33163957661107929</v>
      </c>
    </row>
    <row r="16" spans="1:5">
      <c r="A16" s="41" t="s">
        <v>1</v>
      </c>
      <c r="B16" s="42">
        <v>66322</v>
      </c>
      <c r="C16" s="30"/>
    </row>
    <row r="17" spans="1:3" ht="28">
      <c r="A17" s="39" t="s">
        <v>2</v>
      </c>
      <c r="B17" s="40">
        <v>21995</v>
      </c>
      <c r="C17" s="30"/>
    </row>
    <row r="18" spans="1:3">
      <c r="A18" s="87" t="s">
        <v>13</v>
      </c>
      <c r="B18" s="88"/>
      <c r="C18" s="33">
        <f>B20/B19</f>
        <v>0.32029135620969629</v>
      </c>
    </row>
    <row r="19" spans="1:3">
      <c r="A19" s="39" t="s">
        <v>1</v>
      </c>
      <c r="B19" s="40">
        <v>29929</v>
      </c>
      <c r="C19" s="30"/>
    </row>
    <row r="20" spans="1:3" ht="28">
      <c r="A20" s="39" t="s">
        <v>2</v>
      </c>
      <c r="B20" s="40">
        <v>9586</v>
      </c>
      <c r="C20" s="30"/>
    </row>
    <row r="21" spans="1:3">
      <c r="A21" s="87" t="s">
        <v>4</v>
      </c>
      <c r="B21" s="88"/>
      <c r="C21" s="33">
        <f>B23/B22</f>
        <v>0.31767093349984388</v>
      </c>
    </row>
    <row r="22" spans="1:3">
      <c r="A22" s="39" t="s">
        <v>1</v>
      </c>
      <c r="B22" s="40">
        <v>12812</v>
      </c>
      <c r="C22" s="30"/>
    </row>
    <row r="23" spans="1:3" ht="28">
      <c r="A23" s="39" t="s">
        <v>2</v>
      </c>
      <c r="B23" s="40">
        <v>4070</v>
      </c>
      <c r="C23" s="34"/>
    </row>
    <row r="24" spans="1:3">
      <c r="A24" s="87" t="s">
        <v>12</v>
      </c>
      <c r="B24" s="88"/>
      <c r="C24" s="33">
        <f>B26/B25</f>
        <v>0.31743679970367628</v>
      </c>
    </row>
    <row r="25" spans="1:3">
      <c r="A25" s="39" t="s">
        <v>1</v>
      </c>
      <c r="B25" s="40">
        <v>10799</v>
      </c>
      <c r="C25" s="30"/>
    </row>
    <row r="26" spans="1:3" ht="28">
      <c r="A26" s="39" t="s">
        <v>2</v>
      </c>
      <c r="B26" s="40">
        <v>3428</v>
      </c>
      <c r="C26" s="30"/>
    </row>
    <row r="27" spans="1:3">
      <c r="A27" s="87" t="s">
        <v>20</v>
      </c>
      <c r="B27" s="88"/>
      <c r="C27" s="33">
        <f>B29/B28</f>
        <v>0.30927835051546393</v>
      </c>
    </row>
    <row r="28" spans="1:3">
      <c r="A28" s="39" t="s">
        <v>1</v>
      </c>
      <c r="B28" s="43">
        <v>485</v>
      </c>
      <c r="C28" s="30"/>
    </row>
    <row r="29" spans="1:3" ht="28">
      <c r="A29" s="39" t="s">
        <v>2</v>
      </c>
      <c r="B29" s="43">
        <v>150</v>
      </c>
      <c r="C29" s="30"/>
    </row>
    <row r="30" spans="1:3">
      <c r="A30" s="87" t="s">
        <v>18</v>
      </c>
      <c r="B30" s="88"/>
      <c r="C30" s="33">
        <f>B32/B31</f>
        <v>0.30803880803880807</v>
      </c>
    </row>
    <row r="31" spans="1:3">
      <c r="A31" s="39" t="s">
        <v>1</v>
      </c>
      <c r="B31" s="40">
        <v>2886</v>
      </c>
      <c r="C31" s="30"/>
    </row>
    <row r="32" spans="1:3" ht="28">
      <c r="A32" s="39" t="s">
        <v>2</v>
      </c>
      <c r="B32" s="43">
        <v>889</v>
      </c>
      <c r="C32" s="30"/>
    </row>
    <row r="33" spans="1:3">
      <c r="A33" s="87" t="s">
        <v>11</v>
      </c>
      <c r="B33" s="88"/>
      <c r="C33" s="33">
        <f>B35/B34</f>
        <v>0.30681107099879662</v>
      </c>
    </row>
    <row r="34" spans="1:3">
      <c r="A34" s="39" t="s">
        <v>1</v>
      </c>
      <c r="B34" s="40">
        <v>41550</v>
      </c>
      <c r="C34" s="30"/>
    </row>
    <row r="35" spans="1:3" ht="28">
      <c r="A35" s="39" t="s">
        <v>2</v>
      </c>
      <c r="B35" s="40">
        <v>12748</v>
      </c>
      <c r="C35" s="30"/>
    </row>
    <row r="36" spans="1:3">
      <c r="A36" s="87" t="s">
        <v>3</v>
      </c>
      <c r="B36" s="88"/>
      <c r="C36" s="33">
        <f>B38/B37</f>
        <v>0.30497744142046279</v>
      </c>
    </row>
    <row r="37" spans="1:3">
      <c r="A37" s="39" t="s">
        <v>1</v>
      </c>
      <c r="B37" s="40">
        <v>13742</v>
      </c>
      <c r="C37" s="30"/>
    </row>
    <row r="38" spans="1:3" ht="28">
      <c r="A38" s="39" t="s">
        <v>2</v>
      </c>
      <c r="B38" s="40">
        <v>4191</v>
      </c>
      <c r="C38" s="30"/>
    </row>
    <row r="39" spans="1:3">
      <c r="A39" s="87" t="s">
        <v>8</v>
      </c>
      <c r="B39" s="88"/>
      <c r="C39" s="33">
        <f>B41/B40</f>
        <v>0.29754921366106452</v>
      </c>
    </row>
    <row r="40" spans="1:3">
      <c r="A40" s="39" t="s">
        <v>1</v>
      </c>
      <c r="B40" s="40">
        <v>27787</v>
      </c>
      <c r="C40" s="30"/>
    </row>
    <row r="41" spans="1:3" ht="28">
      <c r="A41" s="39" t="s">
        <v>2</v>
      </c>
      <c r="B41" s="40">
        <v>8268</v>
      </c>
      <c r="C41" s="30"/>
    </row>
    <row r="42" spans="1:3">
      <c r="A42" s="87" t="s">
        <v>15</v>
      </c>
      <c r="B42" s="88"/>
      <c r="C42" s="35">
        <f>B44/B43</f>
        <v>0.29345003366355682</v>
      </c>
    </row>
    <row r="43" spans="1:3">
      <c r="A43" s="39" t="s">
        <v>1</v>
      </c>
      <c r="B43" s="40">
        <v>10397</v>
      </c>
      <c r="C43" s="30"/>
    </row>
    <row r="44" spans="1:3" ht="28">
      <c r="A44" s="39" t="s">
        <v>2</v>
      </c>
      <c r="B44" s="40">
        <v>3051</v>
      </c>
      <c r="C44" s="30"/>
    </row>
    <row r="45" spans="1:3">
      <c r="A45" s="87" t="s">
        <v>5</v>
      </c>
      <c r="B45" s="88"/>
      <c r="C45" s="35">
        <f>B47/B46</f>
        <v>0.29157639862367785</v>
      </c>
    </row>
    <row r="46" spans="1:3">
      <c r="A46" s="39" t="s">
        <v>1</v>
      </c>
      <c r="B46" s="40">
        <v>7847</v>
      </c>
      <c r="C46" s="30"/>
    </row>
    <row r="47" spans="1:3" ht="28">
      <c r="A47" s="39" t="s">
        <v>2</v>
      </c>
      <c r="B47" s="40">
        <v>2288</v>
      </c>
      <c r="C47" s="30"/>
    </row>
    <row r="48" spans="1:3">
      <c r="A48" s="87" t="s">
        <v>9</v>
      </c>
      <c r="B48" s="88"/>
      <c r="C48" s="35">
        <f>B50/B49</f>
        <v>0.28570651286794713</v>
      </c>
    </row>
    <row r="49" spans="1:3">
      <c r="A49" s="39" t="s">
        <v>1</v>
      </c>
      <c r="B49" s="40">
        <v>18379</v>
      </c>
      <c r="C49" s="30"/>
    </row>
    <row r="50" spans="1:3" ht="28">
      <c r="A50" s="39" t="s">
        <v>2</v>
      </c>
      <c r="B50" s="40">
        <v>5251</v>
      </c>
      <c r="C50" s="30"/>
    </row>
    <row r="51" spans="1:3">
      <c r="A51" s="87" t="s">
        <v>7</v>
      </c>
      <c r="B51" s="88"/>
      <c r="C51" s="35">
        <f>B53/B52</f>
        <v>0.27614849974571959</v>
      </c>
    </row>
    <row r="52" spans="1:3">
      <c r="A52" s="39" t="s">
        <v>1</v>
      </c>
      <c r="B52" s="40">
        <v>5899</v>
      </c>
      <c r="C52" s="30"/>
    </row>
    <row r="53" spans="1:3" ht="28">
      <c r="A53" s="39" t="s">
        <v>2</v>
      </c>
      <c r="B53" s="40">
        <v>1629</v>
      </c>
      <c r="C53" s="30"/>
    </row>
    <row r="54" spans="1:3">
      <c r="A54" s="87" t="s">
        <v>10</v>
      </c>
      <c r="B54" s="88"/>
      <c r="C54" s="35">
        <f>B56/B55</f>
        <v>0.27608082323586491</v>
      </c>
    </row>
    <row r="55" spans="1:3">
      <c r="A55" s="39" t="s">
        <v>1</v>
      </c>
      <c r="B55" s="40">
        <v>61319</v>
      </c>
      <c r="C55" s="30"/>
    </row>
    <row r="56" spans="1:3" ht="28">
      <c r="A56" s="39" t="s">
        <v>2</v>
      </c>
      <c r="B56" s="40">
        <v>16929</v>
      </c>
      <c r="C56" s="30"/>
    </row>
    <row r="57" spans="1:3">
      <c r="A57" s="87" t="s">
        <v>16</v>
      </c>
      <c r="B57" s="88"/>
      <c r="C57" s="35">
        <f>B59/B58</f>
        <v>0.26873525675920884</v>
      </c>
    </row>
    <row r="58" spans="1:3">
      <c r="A58" s="39" t="s">
        <v>1</v>
      </c>
      <c r="B58" s="40">
        <v>5511</v>
      </c>
      <c r="C58" s="30"/>
    </row>
    <row r="59" spans="1:3" ht="28">
      <c r="A59" s="39" t="s">
        <v>2</v>
      </c>
      <c r="B59" s="40">
        <v>1481</v>
      </c>
      <c r="C59" s="30"/>
    </row>
    <row r="60" spans="1:3">
      <c r="A60" s="87" t="s">
        <v>17</v>
      </c>
      <c r="B60" s="88"/>
      <c r="C60" s="35">
        <f>B62/B61</f>
        <v>0.26752950510760687</v>
      </c>
    </row>
    <row r="61" spans="1:3">
      <c r="A61" s="39" t="s">
        <v>1</v>
      </c>
      <c r="B61" s="40">
        <v>20166</v>
      </c>
      <c r="C61" s="30"/>
    </row>
    <row r="62" spans="1:3" ht="28">
      <c r="A62" s="39" t="s">
        <v>2</v>
      </c>
      <c r="B62" s="40">
        <v>5395</v>
      </c>
      <c r="C62" s="30"/>
    </row>
    <row r="63" spans="1:3">
      <c r="A63" s="87" t="s">
        <v>14</v>
      </c>
      <c r="B63" s="88"/>
      <c r="C63" s="35">
        <f>B65/B64</f>
        <v>0.26579045142114061</v>
      </c>
    </row>
    <row r="64" spans="1:3">
      <c r="A64" s="39" t="s">
        <v>1</v>
      </c>
      <c r="B64" s="40">
        <v>43064</v>
      </c>
      <c r="C64" s="30"/>
    </row>
    <row r="65" spans="1:3" ht="28">
      <c r="A65" s="39" t="s">
        <v>2</v>
      </c>
      <c r="B65" s="40">
        <v>11446</v>
      </c>
      <c r="C65" s="30"/>
    </row>
    <row r="66" spans="1:3">
      <c r="A66" s="87" t="s">
        <v>6</v>
      </c>
      <c r="B66" s="88"/>
      <c r="C66" s="35">
        <f>B68/B67</f>
        <v>0.2433884585862815</v>
      </c>
    </row>
    <row r="67" spans="1:3">
      <c r="A67" s="39" t="s">
        <v>1</v>
      </c>
      <c r="B67" s="40">
        <v>14331</v>
      </c>
      <c r="C67" s="30"/>
    </row>
    <row r="68" spans="1:3" ht="28">
      <c r="A68" s="39" t="s">
        <v>2</v>
      </c>
      <c r="B68" s="40">
        <v>3488</v>
      </c>
      <c r="C68" s="30"/>
    </row>
    <row r="69" spans="1:3">
      <c r="A69" s="37"/>
      <c r="B69" s="38"/>
      <c r="C69" s="36"/>
    </row>
    <row r="70" spans="1:3">
      <c r="A70" s="7"/>
      <c r="B70" s="5"/>
      <c r="C70" s="6"/>
    </row>
    <row r="71" spans="1:3">
      <c r="A71" s="90" t="s">
        <v>21</v>
      </c>
      <c r="B71" s="90"/>
      <c r="C71" s="2">
        <f>B73/B72</f>
        <v>0.44847328244274809</v>
      </c>
    </row>
    <row r="72" spans="1:3">
      <c r="A72" s="8" t="s">
        <v>1</v>
      </c>
      <c r="B72" s="1">
        <v>2096</v>
      </c>
      <c r="C72" s="2"/>
    </row>
    <row r="73" spans="1:3" ht="22">
      <c r="A73" s="8" t="s">
        <v>2</v>
      </c>
      <c r="B73" s="9">
        <v>940</v>
      </c>
      <c r="C73" s="2"/>
    </row>
  </sheetData>
  <mergeCells count="22">
    <mergeCell ref="A60:B60"/>
    <mergeCell ref="A63:B63"/>
    <mergeCell ref="A66:B66"/>
    <mergeCell ref="A71:B71"/>
    <mergeCell ref="A42:B42"/>
    <mergeCell ref="A45:B45"/>
    <mergeCell ref="A48:B48"/>
    <mergeCell ref="A51:B51"/>
    <mergeCell ref="A54:B54"/>
    <mergeCell ref="A57:B57"/>
    <mergeCell ref="A39:B39"/>
    <mergeCell ref="A7:B7"/>
    <mergeCell ref="A11:C11"/>
    <mergeCell ref="A12:B12"/>
    <mergeCell ref="A15:B15"/>
    <mergeCell ref="A18:B18"/>
    <mergeCell ref="A21:B21"/>
    <mergeCell ref="A24:B24"/>
    <mergeCell ref="A27:B27"/>
    <mergeCell ref="A30:B30"/>
    <mergeCell ref="A33:B33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75"/>
  <sheetViews>
    <sheetView topLeftCell="A7" workbookViewId="0">
      <selection activeCell="F45" sqref="F45"/>
    </sheetView>
  </sheetViews>
  <sheetFormatPr baseColWidth="10" defaultRowHeight="14" x14ac:dyDescent="0"/>
  <cols>
    <col min="1" max="1" width="36.83203125" customWidth="1"/>
    <col min="4" max="4" width="7.83203125" customWidth="1"/>
    <col min="5" max="5" width="6.5" customWidth="1"/>
    <col min="6" max="6" width="30.5" bestFit="1" customWidth="1"/>
  </cols>
  <sheetData>
    <row r="1" spans="1:6" s="10" customFormat="1"/>
    <row r="2" spans="1:6" s="10" customFormat="1">
      <c r="F2" s="11" t="s">
        <v>22</v>
      </c>
    </row>
    <row r="3" spans="1:6" s="10" customFormat="1">
      <c r="F3" s="13" t="s">
        <v>23</v>
      </c>
    </row>
    <row r="4" spans="1:6" s="10" customFormat="1">
      <c r="F4" s="4"/>
    </row>
    <row r="5" spans="1:6" s="10" customFormat="1">
      <c r="A5" s="14" t="s">
        <v>144</v>
      </c>
      <c r="F5" s="4" t="s">
        <v>150</v>
      </c>
    </row>
    <row r="6" spans="1:6">
      <c r="F6" s="4" t="s">
        <v>146</v>
      </c>
    </row>
    <row r="7" spans="1:6">
      <c r="A7" s="87" t="s">
        <v>26</v>
      </c>
      <c r="B7" s="88"/>
      <c r="C7" s="30">
        <f>B9/B8</f>
        <v>0.32848928492373586</v>
      </c>
      <c r="F7" s="4"/>
    </row>
    <row r="8" spans="1:6">
      <c r="A8" s="39" t="s">
        <v>1</v>
      </c>
      <c r="B8" s="40">
        <v>194259</v>
      </c>
      <c r="C8" s="30"/>
      <c r="F8" s="4"/>
    </row>
    <row r="9" spans="1:6" ht="28">
      <c r="A9" s="39" t="s">
        <v>2</v>
      </c>
      <c r="B9" s="40">
        <v>63812</v>
      </c>
      <c r="C9" s="34"/>
      <c r="F9" s="4"/>
    </row>
    <row r="10" spans="1:6">
      <c r="A10" s="44"/>
      <c r="B10" s="45"/>
      <c r="C10" s="36"/>
    </row>
    <row r="11" spans="1:6">
      <c r="A11" s="17"/>
      <c r="B11" s="17"/>
      <c r="C11" s="17"/>
    </row>
    <row r="12" spans="1:6">
      <c r="A12" s="17"/>
      <c r="B12" s="17"/>
      <c r="C12" s="17"/>
    </row>
    <row r="13" spans="1:6">
      <c r="A13" s="91" t="s">
        <v>25</v>
      </c>
      <c r="B13" s="92"/>
      <c r="C13" s="92"/>
    </row>
    <row r="14" spans="1:6">
      <c r="A14" s="87" t="s">
        <v>19</v>
      </c>
      <c r="B14" s="88"/>
      <c r="C14" s="33">
        <f>B16/B15</f>
        <v>0.39743589743589741</v>
      </c>
    </row>
    <row r="15" spans="1:6">
      <c r="A15" s="39" t="s">
        <v>1</v>
      </c>
      <c r="B15" s="43">
        <v>234</v>
      </c>
      <c r="C15" s="30"/>
    </row>
    <row r="16" spans="1:6" ht="28">
      <c r="A16" s="39" t="s">
        <v>2</v>
      </c>
      <c r="B16" s="43">
        <v>93</v>
      </c>
      <c r="C16" s="30"/>
    </row>
    <row r="17" spans="1:3">
      <c r="A17" s="87" t="s">
        <v>0</v>
      </c>
      <c r="B17" s="88"/>
      <c r="C17" s="33">
        <f>B19/B18</f>
        <v>0.37728971962616825</v>
      </c>
    </row>
    <row r="18" spans="1:3">
      <c r="A18" s="39" t="s">
        <v>1</v>
      </c>
      <c r="B18" s="40">
        <v>32100</v>
      </c>
      <c r="C18" s="30"/>
    </row>
    <row r="19" spans="1:3" ht="28">
      <c r="A19" s="39" t="s">
        <v>2</v>
      </c>
      <c r="B19" s="40">
        <v>12111</v>
      </c>
      <c r="C19" s="30"/>
    </row>
    <row r="20" spans="1:3">
      <c r="A20" s="87" t="s">
        <v>12</v>
      </c>
      <c r="B20" s="88"/>
      <c r="C20" s="33">
        <f>B22/B21</f>
        <v>0.36068376068376068</v>
      </c>
    </row>
    <row r="21" spans="1:3">
      <c r="A21" s="39" t="s">
        <v>1</v>
      </c>
      <c r="B21" s="40">
        <v>5265</v>
      </c>
      <c r="C21" s="30"/>
    </row>
    <row r="22" spans="1:3" ht="28">
      <c r="A22" s="39" t="s">
        <v>2</v>
      </c>
      <c r="B22" s="40">
        <v>1899</v>
      </c>
      <c r="C22" s="30"/>
    </row>
    <row r="23" spans="1:3">
      <c r="A23" s="87" t="s">
        <v>13</v>
      </c>
      <c r="B23" s="88"/>
      <c r="C23" s="33">
        <f>B25/B24</f>
        <v>0.35805042016806721</v>
      </c>
    </row>
    <row r="24" spans="1:3">
      <c r="A24" s="39" t="s">
        <v>1</v>
      </c>
      <c r="B24" s="40">
        <v>14875</v>
      </c>
      <c r="C24" s="30"/>
    </row>
    <row r="25" spans="1:3" ht="28">
      <c r="A25" s="39" t="s">
        <v>2</v>
      </c>
      <c r="B25" s="40">
        <v>5326</v>
      </c>
      <c r="C25" s="30"/>
    </row>
    <row r="26" spans="1:3">
      <c r="A26" s="87" t="s">
        <v>4</v>
      </c>
      <c r="B26" s="88"/>
      <c r="C26" s="12">
        <f>B28/B27</f>
        <v>0.35336127930445582</v>
      </c>
    </row>
    <row r="27" spans="1:3">
      <c r="A27" s="39" t="s">
        <v>1</v>
      </c>
      <c r="B27" s="40">
        <v>6441</v>
      </c>
      <c r="C27" s="30"/>
    </row>
    <row r="28" spans="1:3" ht="28">
      <c r="A28" s="39" t="s">
        <v>2</v>
      </c>
      <c r="B28" s="40">
        <v>2276</v>
      </c>
      <c r="C28" s="30"/>
    </row>
    <row r="29" spans="1:3">
      <c r="A29" s="87" t="s">
        <v>20</v>
      </c>
      <c r="B29" s="88"/>
      <c r="C29" s="12">
        <f>B31/B30</f>
        <v>0.34801762114537443</v>
      </c>
    </row>
    <row r="30" spans="1:3">
      <c r="A30" s="39" t="s">
        <v>1</v>
      </c>
      <c r="B30" s="43">
        <v>227</v>
      </c>
      <c r="C30" s="30"/>
    </row>
    <row r="31" spans="1:3" ht="28">
      <c r="A31" s="39" t="s">
        <v>2</v>
      </c>
      <c r="B31" s="43">
        <v>79</v>
      </c>
      <c r="C31" s="30"/>
    </row>
    <row r="32" spans="1:3">
      <c r="A32" s="87" t="s">
        <v>3</v>
      </c>
      <c r="B32" s="88"/>
      <c r="C32" s="33">
        <f>B34/B33</f>
        <v>0.3356519165310049</v>
      </c>
    </row>
    <row r="33" spans="1:3">
      <c r="A33" s="39" t="s">
        <v>1</v>
      </c>
      <c r="B33" s="40">
        <v>6757</v>
      </c>
      <c r="C33" s="30"/>
    </row>
    <row r="34" spans="1:3" ht="28">
      <c r="A34" s="39" t="s">
        <v>2</v>
      </c>
      <c r="B34" s="40">
        <v>2268</v>
      </c>
      <c r="C34" s="30"/>
    </row>
    <row r="35" spans="1:3">
      <c r="A35" s="87" t="s">
        <v>11</v>
      </c>
      <c r="B35" s="88"/>
      <c r="C35" s="33">
        <f>B37/B36</f>
        <v>0.33526096544964468</v>
      </c>
    </row>
    <row r="36" spans="1:3">
      <c r="A36" s="39" t="s">
        <v>1</v>
      </c>
      <c r="B36" s="40">
        <v>20405</v>
      </c>
      <c r="C36" s="30"/>
    </row>
    <row r="37" spans="1:3" ht="28">
      <c r="A37" s="39" t="s">
        <v>2</v>
      </c>
      <c r="B37" s="40">
        <v>6841</v>
      </c>
      <c r="C37" s="30"/>
    </row>
    <row r="38" spans="1:3">
      <c r="A38" s="87" t="s">
        <v>8</v>
      </c>
      <c r="B38" s="88"/>
      <c r="C38" s="33">
        <f>B40/B39</f>
        <v>0.33176193282262817</v>
      </c>
    </row>
    <row r="39" spans="1:3">
      <c r="A39" s="39" t="s">
        <v>1</v>
      </c>
      <c r="B39" s="40">
        <v>13576</v>
      </c>
      <c r="C39" s="30"/>
    </row>
    <row r="40" spans="1:3" ht="28">
      <c r="A40" s="39" t="s">
        <v>2</v>
      </c>
      <c r="B40" s="40">
        <v>4504</v>
      </c>
      <c r="C40" s="30"/>
    </row>
    <row r="41" spans="1:3">
      <c r="A41" s="87" t="s">
        <v>9</v>
      </c>
      <c r="B41" s="88"/>
      <c r="C41" s="35">
        <f>B43/B42</f>
        <v>0.32636928289102202</v>
      </c>
    </row>
    <row r="42" spans="1:3">
      <c r="A42" s="39" t="s">
        <v>1</v>
      </c>
      <c r="B42" s="40">
        <v>8855</v>
      </c>
      <c r="C42" s="30"/>
    </row>
    <row r="43" spans="1:3" ht="28">
      <c r="A43" s="39" t="s">
        <v>2</v>
      </c>
      <c r="B43" s="40">
        <v>2890</v>
      </c>
      <c r="C43" s="30"/>
    </row>
    <row r="44" spans="1:3">
      <c r="A44" s="87" t="s">
        <v>15</v>
      </c>
      <c r="B44" s="88"/>
      <c r="C44" s="35">
        <f>B46/B45</f>
        <v>0.32607404474361512</v>
      </c>
    </row>
    <row r="45" spans="1:3">
      <c r="A45" s="39" t="s">
        <v>1</v>
      </c>
      <c r="B45" s="40">
        <v>5051</v>
      </c>
      <c r="C45" s="30"/>
    </row>
    <row r="46" spans="1:3" ht="28">
      <c r="A46" s="39" t="s">
        <v>2</v>
      </c>
      <c r="B46" s="40">
        <v>1647</v>
      </c>
      <c r="C46" s="30"/>
    </row>
    <row r="47" spans="1:3">
      <c r="A47" s="87" t="s">
        <v>5</v>
      </c>
      <c r="B47" s="88"/>
      <c r="C47" s="35">
        <f>B49/B48</f>
        <v>0.325434439178515</v>
      </c>
    </row>
    <row r="48" spans="1:3">
      <c r="A48" s="39" t="s">
        <v>1</v>
      </c>
      <c r="B48" s="40">
        <v>3798</v>
      </c>
      <c r="C48" s="30"/>
    </row>
    <row r="49" spans="1:3" ht="28">
      <c r="A49" s="39" t="s">
        <v>2</v>
      </c>
      <c r="B49" s="40">
        <v>1236</v>
      </c>
      <c r="C49" s="30"/>
    </row>
    <row r="50" spans="1:3">
      <c r="A50" s="87" t="s">
        <v>18</v>
      </c>
      <c r="B50" s="88"/>
      <c r="C50" s="35">
        <f>B52/B51</f>
        <v>0.32444124008651765</v>
      </c>
    </row>
    <row r="51" spans="1:3">
      <c r="A51" s="39" t="s">
        <v>1</v>
      </c>
      <c r="B51" s="40">
        <v>1387</v>
      </c>
      <c r="C51" s="30"/>
    </row>
    <row r="52" spans="1:3" ht="28">
      <c r="A52" s="39" t="s">
        <v>2</v>
      </c>
      <c r="B52" s="43">
        <v>450</v>
      </c>
      <c r="C52" s="30"/>
    </row>
    <row r="53" spans="1:3">
      <c r="A53" s="87" t="s">
        <v>7</v>
      </c>
      <c r="B53" s="88"/>
      <c r="C53" s="35">
        <f>B55/B54</f>
        <v>0.30574324324324326</v>
      </c>
    </row>
    <row r="54" spans="1:3">
      <c r="A54" s="39" t="s">
        <v>1</v>
      </c>
      <c r="B54" s="40">
        <v>2960</v>
      </c>
      <c r="C54" s="30"/>
    </row>
    <row r="55" spans="1:3" ht="28">
      <c r="A55" s="39" t="s">
        <v>2</v>
      </c>
      <c r="B55" s="43">
        <v>905</v>
      </c>
      <c r="C55" s="30"/>
    </row>
    <row r="56" spans="1:3">
      <c r="A56" s="87" t="s">
        <v>10</v>
      </c>
      <c r="B56" s="88"/>
      <c r="C56" s="35">
        <f>B58/B57</f>
        <v>0.2994450464650445</v>
      </c>
    </row>
    <row r="57" spans="1:3">
      <c r="A57" s="39" t="s">
        <v>1</v>
      </c>
      <c r="B57" s="40">
        <v>30453</v>
      </c>
      <c r="C57" s="30"/>
    </row>
    <row r="58" spans="1:3" ht="28">
      <c r="A58" s="39" t="s">
        <v>2</v>
      </c>
      <c r="B58" s="40">
        <v>9119</v>
      </c>
      <c r="C58" s="30"/>
    </row>
    <row r="59" spans="1:3">
      <c r="A59" s="87" t="s">
        <v>14</v>
      </c>
      <c r="B59" s="88"/>
      <c r="C59" s="35">
        <f>B61/B60</f>
        <v>0.29823521364403299</v>
      </c>
    </row>
    <row r="60" spans="1:3">
      <c r="A60" s="39" t="s">
        <v>1</v>
      </c>
      <c r="B60" s="40">
        <v>21929</v>
      </c>
      <c r="C60" s="30"/>
    </row>
    <row r="61" spans="1:3" ht="28">
      <c r="A61" s="39" t="s">
        <v>2</v>
      </c>
      <c r="B61" s="40">
        <v>6540</v>
      </c>
      <c r="C61" s="30"/>
    </row>
    <row r="62" spans="1:3">
      <c r="A62" s="87" t="s">
        <v>16</v>
      </c>
      <c r="B62" s="88"/>
      <c r="C62" s="35">
        <f>B64/B63</f>
        <v>0.28839779005524863</v>
      </c>
    </row>
    <row r="63" spans="1:3">
      <c r="A63" s="39" t="s">
        <v>1</v>
      </c>
      <c r="B63" s="40">
        <v>2715</v>
      </c>
      <c r="C63" s="30"/>
    </row>
    <row r="64" spans="1:3" ht="28">
      <c r="A64" s="39" t="s">
        <v>2</v>
      </c>
      <c r="B64" s="43">
        <v>783</v>
      </c>
      <c r="C64" s="30"/>
    </row>
    <row r="65" spans="1:3">
      <c r="A65" s="87" t="s">
        <v>17</v>
      </c>
      <c r="B65" s="88"/>
      <c r="C65" s="35">
        <f>B67/B66</f>
        <v>0.28753129694541812</v>
      </c>
    </row>
    <row r="66" spans="1:3">
      <c r="A66" s="39" t="s">
        <v>1</v>
      </c>
      <c r="B66" s="40">
        <v>9985</v>
      </c>
      <c r="C66" s="30"/>
    </row>
    <row r="67" spans="1:3" ht="28">
      <c r="A67" s="39" t="s">
        <v>2</v>
      </c>
      <c r="B67" s="40">
        <v>2871</v>
      </c>
      <c r="C67" s="30"/>
    </row>
    <row r="68" spans="1:3">
      <c r="A68" s="87" t="s">
        <v>6</v>
      </c>
      <c r="B68" s="88"/>
      <c r="C68" s="35">
        <f>B70/B69</f>
        <v>0.25851369759346149</v>
      </c>
    </row>
    <row r="69" spans="1:3">
      <c r="A69" s="39" t="s">
        <v>1</v>
      </c>
      <c r="B69" s="40">
        <v>6607</v>
      </c>
      <c r="C69" s="30"/>
    </row>
    <row r="70" spans="1:3" ht="28">
      <c r="A70" s="39" t="s">
        <v>2</v>
      </c>
      <c r="B70" s="40">
        <v>1708</v>
      </c>
      <c r="C70" s="30"/>
    </row>
    <row r="71" spans="1:3">
      <c r="A71" s="46"/>
      <c r="B71" s="47"/>
      <c r="C71" s="30"/>
    </row>
    <row r="72" spans="1:3">
      <c r="A72" s="46"/>
      <c r="B72" s="47"/>
      <c r="C72" s="30"/>
    </row>
    <row r="73" spans="1:3">
      <c r="A73" s="87" t="s">
        <v>21</v>
      </c>
      <c r="B73" s="88"/>
      <c r="C73" s="35">
        <f>B75/B74</f>
        <v>0.41627543035993742</v>
      </c>
    </row>
    <row r="74" spans="1:3">
      <c r="A74" s="39" t="s">
        <v>1</v>
      </c>
      <c r="B74" s="43">
        <v>639</v>
      </c>
      <c r="C74" s="30"/>
    </row>
    <row r="75" spans="1:3" ht="28">
      <c r="A75" s="39" t="s">
        <v>2</v>
      </c>
      <c r="B75" s="48">
        <v>266</v>
      </c>
      <c r="C75" s="30"/>
    </row>
  </sheetData>
  <mergeCells count="22">
    <mergeCell ref="A7:B7"/>
    <mergeCell ref="A13:C13"/>
    <mergeCell ref="A23:B23"/>
    <mergeCell ref="A17:B17"/>
    <mergeCell ref="A32:B32"/>
    <mergeCell ref="A26:B26"/>
    <mergeCell ref="A20:B20"/>
    <mergeCell ref="A14:B14"/>
    <mergeCell ref="A73:B73"/>
    <mergeCell ref="A59:B59"/>
    <mergeCell ref="A44:B44"/>
    <mergeCell ref="A62:B62"/>
    <mergeCell ref="A65:B65"/>
    <mergeCell ref="A47:B47"/>
    <mergeCell ref="A68:B68"/>
    <mergeCell ref="A53:B53"/>
    <mergeCell ref="A38:B38"/>
    <mergeCell ref="A41:B41"/>
    <mergeCell ref="A56:B56"/>
    <mergeCell ref="A29:B29"/>
    <mergeCell ref="A50:B50"/>
    <mergeCell ref="A35:B35"/>
  </mergeCells>
  <phoneticPr fontId="20" type="noConversion"/>
  <pageMargins left="0.7" right="0.7" top="0.75" bottom="0.75" header="0.3" footer="0.3"/>
  <pageSetup paperSize="9" scale="3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F75"/>
  <sheetViews>
    <sheetView workbookViewId="0">
      <selection activeCell="E42" sqref="E42"/>
    </sheetView>
  </sheetViews>
  <sheetFormatPr baseColWidth="10" defaultRowHeight="14" x14ac:dyDescent="0"/>
  <cols>
    <col min="1" max="1" width="43.33203125" customWidth="1"/>
    <col min="4" max="4" width="7.5" customWidth="1"/>
    <col min="5" max="5" width="5.6640625" customWidth="1"/>
    <col min="6" max="6" width="30.5" bestFit="1" customWidth="1"/>
  </cols>
  <sheetData>
    <row r="2" spans="1:6">
      <c r="F2" s="11" t="s">
        <v>22</v>
      </c>
    </row>
    <row r="3" spans="1:6">
      <c r="F3" s="13" t="s">
        <v>23</v>
      </c>
    </row>
    <row r="4" spans="1:6">
      <c r="F4" s="4"/>
    </row>
    <row r="5" spans="1:6">
      <c r="A5" s="14" t="s">
        <v>144</v>
      </c>
      <c r="F5" s="4" t="s">
        <v>147</v>
      </c>
    </row>
    <row r="6" spans="1:6">
      <c r="F6" s="4" t="s">
        <v>94</v>
      </c>
    </row>
    <row r="7" spans="1:6">
      <c r="A7" s="87" t="s">
        <v>27</v>
      </c>
      <c r="B7" s="88"/>
      <c r="C7" s="30">
        <f>B9/B8</f>
        <v>0.26581700740681946</v>
      </c>
    </row>
    <row r="8" spans="1:6">
      <c r="A8" s="39" t="s">
        <v>1</v>
      </c>
      <c r="B8" s="40">
        <v>201571</v>
      </c>
      <c r="C8" s="17"/>
    </row>
    <row r="9" spans="1:6">
      <c r="A9" s="39" t="s">
        <v>2</v>
      </c>
      <c r="B9" s="40">
        <v>53581</v>
      </c>
      <c r="C9" s="17"/>
    </row>
    <row r="10" spans="1:6">
      <c r="A10" s="44"/>
      <c r="B10" s="49"/>
      <c r="C10" s="17"/>
    </row>
    <row r="11" spans="1:6">
      <c r="A11" s="44"/>
      <c r="B11" s="49"/>
      <c r="C11" s="17"/>
    </row>
    <row r="12" spans="1:6">
      <c r="A12" s="44"/>
      <c r="B12" s="49"/>
      <c r="C12" s="17"/>
    </row>
    <row r="13" spans="1:6">
      <c r="A13" s="91" t="s">
        <v>28</v>
      </c>
      <c r="B13" s="92"/>
      <c r="C13" s="92"/>
    </row>
    <row r="14" spans="1:6">
      <c r="A14" s="87" t="s">
        <v>18</v>
      </c>
      <c r="B14" s="88"/>
      <c r="C14" s="74">
        <f>B16/B15</f>
        <v>0.29286190793862577</v>
      </c>
    </row>
    <row r="15" spans="1:6">
      <c r="A15" s="39" t="s">
        <v>1</v>
      </c>
      <c r="B15" s="40">
        <v>1499</v>
      </c>
      <c r="C15" s="30"/>
    </row>
    <row r="16" spans="1:6">
      <c r="A16" s="39" t="s">
        <v>2</v>
      </c>
      <c r="B16" s="43">
        <v>439</v>
      </c>
      <c r="C16" s="30"/>
    </row>
    <row r="17" spans="1:3">
      <c r="A17" s="87" t="s">
        <v>0</v>
      </c>
      <c r="B17" s="88"/>
      <c r="C17" s="74">
        <f>B19/B18</f>
        <v>0.28882005727309917</v>
      </c>
    </row>
    <row r="18" spans="1:3">
      <c r="A18" s="39" t="s">
        <v>1</v>
      </c>
      <c r="B18" s="40">
        <v>34222</v>
      </c>
      <c r="C18" s="30"/>
    </row>
    <row r="19" spans="1:3">
      <c r="A19" s="39" t="s">
        <v>2</v>
      </c>
      <c r="B19" s="40">
        <v>9884</v>
      </c>
      <c r="C19" s="30"/>
    </row>
    <row r="20" spans="1:3">
      <c r="A20" s="87" t="s">
        <v>13</v>
      </c>
      <c r="B20" s="88"/>
      <c r="C20" s="74">
        <f>B22/B21</f>
        <v>0.28298126743722601</v>
      </c>
    </row>
    <row r="21" spans="1:3">
      <c r="A21" s="39" t="s">
        <v>1</v>
      </c>
      <c r="B21" s="40">
        <v>15054</v>
      </c>
      <c r="C21" s="30"/>
    </row>
    <row r="22" spans="1:3">
      <c r="A22" s="39" t="s">
        <v>2</v>
      </c>
      <c r="B22" s="40">
        <v>4260</v>
      </c>
      <c r="C22" s="30"/>
    </row>
    <row r="23" spans="1:3">
      <c r="A23" s="87" t="s">
        <v>4</v>
      </c>
      <c r="B23" s="88"/>
      <c r="C23" s="74">
        <f>B25/B24</f>
        <v>0.28158844765342961</v>
      </c>
    </row>
    <row r="24" spans="1:3">
      <c r="A24" s="39" t="s">
        <v>1</v>
      </c>
      <c r="B24" s="40">
        <v>6371</v>
      </c>
      <c r="C24" s="30"/>
    </row>
    <row r="25" spans="1:3">
      <c r="A25" s="39" t="s">
        <v>2</v>
      </c>
      <c r="B25" s="40">
        <v>1794</v>
      </c>
      <c r="C25" s="30"/>
    </row>
    <row r="26" spans="1:3">
      <c r="A26" s="87" t="s">
        <v>19</v>
      </c>
      <c r="B26" s="88"/>
      <c r="C26" s="74">
        <f>B28/B27</f>
        <v>0.28000000000000003</v>
      </c>
    </row>
    <row r="27" spans="1:3">
      <c r="A27" s="39" t="s">
        <v>1</v>
      </c>
      <c r="B27" s="43">
        <v>275</v>
      </c>
      <c r="C27" s="30"/>
    </row>
    <row r="28" spans="1:3">
      <c r="A28" s="39" t="s">
        <v>2</v>
      </c>
      <c r="B28" s="43">
        <v>77</v>
      </c>
      <c r="C28" s="30"/>
    </row>
    <row r="29" spans="1:3">
      <c r="A29" s="87" t="s">
        <v>11</v>
      </c>
      <c r="B29" s="88"/>
      <c r="C29" s="74">
        <f>B31/B30</f>
        <v>0.27935682194372191</v>
      </c>
    </row>
    <row r="30" spans="1:3">
      <c r="A30" s="39" t="s">
        <v>1</v>
      </c>
      <c r="B30" s="40">
        <v>21145</v>
      </c>
      <c r="C30" s="30"/>
    </row>
    <row r="31" spans="1:3">
      <c r="A31" s="39" t="s">
        <v>2</v>
      </c>
      <c r="B31" s="40">
        <v>5907</v>
      </c>
      <c r="C31" s="30"/>
    </row>
    <row r="32" spans="1:3">
      <c r="A32" s="87" t="s">
        <v>12</v>
      </c>
      <c r="B32" s="88"/>
      <c r="C32" s="74">
        <f>B34/B33</f>
        <v>0.27629201301048067</v>
      </c>
    </row>
    <row r="33" spans="1:3">
      <c r="A33" s="39" t="s">
        <v>1</v>
      </c>
      <c r="B33" s="40">
        <v>5534</v>
      </c>
      <c r="C33" s="30"/>
    </row>
    <row r="34" spans="1:3">
      <c r="A34" s="39" t="s">
        <v>2</v>
      </c>
      <c r="B34" s="40">
        <v>1529</v>
      </c>
      <c r="C34" s="30"/>
    </row>
    <row r="35" spans="1:3">
      <c r="A35" s="87" t="s">
        <v>3</v>
      </c>
      <c r="B35" s="88"/>
      <c r="C35" s="74">
        <f>B37/B36</f>
        <v>0.27530422333571941</v>
      </c>
    </row>
    <row r="36" spans="1:3">
      <c r="A36" s="39" t="s">
        <v>1</v>
      </c>
      <c r="B36" s="40">
        <v>6985</v>
      </c>
      <c r="C36" s="30"/>
    </row>
    <row r="37" spans="1:3">
      <c r="A37" s="39" t="s">
        <v>2</v>
      </c>
      <c r="B37" s="40">
        <v>1923</v>
      </c>
      <c r="C37" s="30"/>
    </row>
    <row r="38" spans="1:3">
      <c r="A38" s="87" t="s">
        <v>20</v>
      </c>
      <c r="B38" s="88"/>
      <c r="C38" s="74">
        <f>B40/B39</f>
        <v>0.27519379844961239</v>
      </c>
    </row>
    <row r="39" spans="1:3">
      <c r="A39" s="39" t="s">
        <v>1</v>
      </c>
      <c r="B39" s="43">
        <v>258</v>
      </c>
      <c r="C39" s="30"/>
    </row>
    <row r="40" spans="1:3">
      <c r="A40" s="39" t="s">
        <v>2</v>
      </c>
      <c r="B40" s="43">
        <v>71</v>
      </c>
      <c r="C40" s="30"/>
    </row>
    <row r="41" spans="1:3">
      <c r="A41" s="87" t="s">
        <v>8</v>
      </c>
      <c r="B41" s="88"/>
      <c r="C41" s="35">
        <f>B43/B42</f>
        <v>0.26486524523256633</v>
      </c>
    </row>
    <row r="42" spans="1:3">
      <c r="A42" s="39" t="s">
        <v>1</v>
      </c>
      <c r="B42" s="40">
        <v>14211</v>
      </c>
      <c r="C42" s="30"/>
    </row>
    <row r="43" spans="1:3">
      <c r="A43" s="39" t="s">
        <v>2</v>
      </c>
      <c r="B43" s="40">
        <v>3764</v>
      </c>
      <c r="C43" s="30"/>
    </row>
    <row r="44" spans="1:3">
      <c r="A44" s="87" t="s">
        <v>15</v>
      </c>
      <c r="B44" s="88"/>
      <c r="C44" s="35">
        <f>B46/B45</f>
        <v>0.26262626262626265</v>
      </c>
    </row>
    <row r="45" spans="1:3">
      <c r="A45" s="39" t="s">
        <v>1</v>
      </c>
      <c r="B45" s="40">
        <v>5346</v>
      </c>
      <c r="C45" s="30"/>
    </row>
    <row r="46" spans="1:3">
      <c r="A46" s="39" t="s">
        <v>2</v>
      </c>
      <c r="B46" s="40">
        <v>1404</v>
      </c>
      <c r="C46" s="30"/>
    </row>
    <row r="47" spans="1:3">
      <c r="A47" s="87" t="s">
        <v>5</v>
      </c>
      <c r="B47" s="88"/>
      <c r="C47" s="35">
        <f>B49/B48</f>
        <v>0.25981723882440111</v>
      </c>
    </row>
    <row r="48" spans="1:3">
      <c r="A48" s="39" t="s">
        <v>1</v>
      </c>
      <c r="B48" s="40">
        <v>4049</v>
      </c>
      <c r="C48" s="30"/>
    </row>
    <row r="49" spans="1:3">
      <c r="A49" s="39" t="s">
        <v>2</v>
      </c>
      <c r="B49" s="40">
        <v>1052</v>
      </c>
      <c r="C49" s="30"/>
    </row>
    <row r="50" spans="1:3">
      <c r="A50" s="87" t="s">
        <v>10</v>
      </c>
      <c r="B50" s="88"/>
      <c r="C50" s="35">
        <f>B52/B51</f>
        <v>0.25302922309337134</v>
      </c>
    </row>
    <row r="51" spans="1:3">
      <c r="A51" s="39" t="s">
        <v>1</v>
      </c>
      <c r="B51" s="40">
        <v>30866</v>
      </c>
      <c r="C51" s="30"/>
    </row>
    <row r="52" spans="1:3">
      <c r="A52" s="39" t="s">
        <v>2</v>
      </c>
      <c r="B52" s="40">
        <v>7810</v>
      </c>
      <c r="C52" s="30"/>
    </row>
    <row r="53" spans="1:3">
      <c r="A53" s="87" t="s">
        <v>16</v>
      </c>
      <c r="B53" s="88"/>
      <c r="C53" s="35">
        <f>B55/B54</f>
        <v>0.24964234620886983</v>
      </c>
    </row>
    <row r="54" spans="1:3">
      <c r="A54" s="39" t="s">
        <v>1</v>
      </c>
      <c r="B54" s="40">
        <v>2796</v>
      </c>
      <c r="C54" s="30"/>
    </row>
    <row r="55" spans="1:3">
      <c r="A55" s="39" t="s">
        <v>2</v>
      </c>
      <c r="B55" s="43">
        <v>698</v>
      </c>
      <c r="C55" s="30"/>
    </row>
    <row r="56" spans="1:3">
      <c r="A56" s="87" t="s">
        <v>17</v>
      </c>
      <c r="B56" s="88"/>
      <c r="C56" s="35">
        <f>B58/B57</f>
        <v>0.24791277870543169</v>
      </c>
    </row>
    <row r="57" spans="1:3">
      <c r="A57" s="39" t="s">
        <v>1</v>
      </c>
      <c r="B57" s="40">
        <v>10181</v>
      </c>
      <c r="C57" s="30"/>
    </row>
    <row r="58" spans="1:3">
      <c r="A58" s="39" t="s">
        <v>2</v>
      </c>
      <c r="B58" s="40">
        <v>2524</v>
      </c>
      <c r="C58" s="30"/>
    </row>
    <row r="59" spans="1:3">
      <c r="A59" s="87" t="s">
        <v>9</v>
      </c>
      <c r="B59" s="88"/>
      <c r="C59" s="35">
        <f>B61/B60</f>
        <v>0.24790004199916002</v>
      </c>
    </row>
    <row r="60" spans="1:3">
      <c r="A60" s="39" t="s">
        <v>1</v>
      </c>
      <c r="B60" s="40">
        <v>9524</v>
      </c>
      <c r="C60" s="30"/>
    </row>
    <row r="61" spans="1:3">
      <c r="A61" s="39" t="s">
        <v>2</v>
      </c>
      <c r="B61" s="40">
        <v>2361</v>
      </c>
      <c r="C61" s="30"/>
    </row>
    <row r="62" spans="1:3">
      <c r="A62" s="87" t="s">
        <v>7</v>
      </c>
      <c r="B62" s="88"/>
      <c r="C62" s="35">
        <f>B64/B63</f>
        <v>0.2463422932970398</v>
      </c>
    </row>
    <row r="63" spans="1:3">
      <c r="A63" s="39" t="s">
        <v>1</v>
      </c>
      <c r="B63" s="40">
        <v>2939</v>
      </c>
      <c r="C63" s="30"/>
    </row>
    <row r="64" spans="1:3">
      <c r="A64" s="39" t="s">
        <v>2</v>
      </c>
      <c r="B64" s="43">
        <v>724</v>
      </c>
      <c r="C64" s="30"/>
    </row>
    <row r="65" spans="1:3">
      <c r="A65" s="87" t="s">
        <v>14</v>
      </c>
      <c r="B65" s="88"/>
      <c r="C65" s="35">
        <f>B67/B66</f>
        <v>0.23212680387982021</v>
      </c>
    </row>
    <row r="66" spans="1:3">
      <c r="A66" s="39" t="s">
        <v>1</v>
      </c>
      <c r="B66" s="40">
        <v>21135</v>
      </c>
      <c r="C66" s="30"/>
    </row>
    <row r="67" spans="1:3">
      <c r="A67" s="39" t="s">
        <v>2</v>
      </c>
      <c r="B67" s="40">
        <v>4906</v>
      </c>
      <c r="C67" s="30"/>
    </row>
    <row r="68" spans="1:3">
      <c r="A68" s="87" t="s">
        <v>6</v>
      </c>
      <c r="B68" s="88"/>
      <c r="C68" s="35">
        <f>B70/B69</f>
        <v>0.23045054375971</v>
      </c>
    </row>
    <row r="69" spans="1:3">
      <c r="A69" s="39" t="s">
        <v>1</v>
      </c>
      <c r="B69" s="40">
        <v>7724</v>
      </c>
      <c r="C69" s="30"/>
    </row>
    <row r="70" spans="1:3">
      <c r="A70" s="39" t="s">
        <v>2</v>
      </c>
      <c r="B70" s="40">
        <v>1780</v>
      </c>
      <c r="C70" s="30"/>
    </row>
    <row r="71" spans="1:3">
      <c r="A71" s="44"/>
      <c r="B71" s="45"/>
      <c r="C71" s="36"/>
    </row>
    <row r="72" spans="1:3">
      <c r="A72" s="44"/>
      <c r="B72" s="45"/>
      <c r="C72" s="36"/>
    </row>
    <row r="73" spans="1:3">
      <c r="A73" s="89" t="s">
        <v>21</v>
      </c>
      <c r="B73" s="89"/>
      <c r="C73" s="35">
        <f>B75/B74</f>
        <v>0.46259437199725462</v>
      </c>
    </row>
    <row r="74" spans="1:3">
      <c r="A74" s="39" t="s">
        <v>1</v>
      </c>
      <c r="B74" s="40">
        <v>1457</v>
      </c>
      <c r="C74" s="17"/>
    </row>
    <row r="75" spans="1:3">
      <c r="A75" s="39" t="s">
        <v>2</v>
      </c>
      <c r="B75" s="48">
        <v>674</v>
      </c>
      <c r="C75" s="17"/>
    </row>
  </sheetData>
  <mergeCells count="22">
    <mergeCell ref="A41:B41"/>
    <mergeCell ref="A7:B7"/>
    <mergeCell ref="A13:C13"/>
    <mergeCell ref="A14:B14"/>
    <mergeCell ref="A17:B17"/>
    <mergeCell ref="A20:B20"/>
    <mergeCell ref="A23:B23"/>
    <mergeCell ref="A26:B26"/>
    <mergeCell ref="A29:B29"/>
    <mergeCell ref="A32:B32"/>
    <mergeCell ref="A35:B35"/>
    <mergeCell ref="A38:B38"/>
    <mergeCell ref="A62:B62"/>
    <mergeCell ref="A65:B65"/>
    <mergeCell ref="A68:B68"/>
    <mergeCell ref="A73:B73"/>
    <mergeCell ref="A44:B44"/>
    <mergeCell ref="A47:B47"/>
    <mergeCell ref="A50:B50"/>
    <mergeCell ref="A53:B53"/>
    <mergeCell ref="A56:B56"/>
    <mergeCell ref="A59:B59"/>
  </mergeCells>
  <phoneticPr fontId="20" type="noConversion"/>
  <pageMargins left="0.7" right="0.7" top="0.75" bottom="0.75" header="0.3" footer="0.3"/>
  <pageSetup paperSize="9" scale="43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1"/>
  <sheetViews>
    <sheetView zoomScale="130" zoomScaleNormal="130" zoomScalePageLayoutView="130" workbookViewId="0">
      <selection activeCell="D6" sqref="D6"/>
    </sheetView>
  </sheetViews>
  <sheetFormatPr baseColWidth="10" defaultRowHeight="14" x14ac:dyDescent="0"/>
  <cols>
    <col min="1" max="1" width="16" customWidth="1"/>
    <col min="2" max="2" width="26.83203125" customWidth="1"/>
  </cols>
  <sheetData>
    <row r="4" spans="1:4">
      <c r="D4" s="4" t="s">
        <v>162</v>
      </c>
    </row>
    <row r="5" spans="1:4">
      <c r="A5" s="14" t="s">
        <v>144</v>
      </c>
      <c r="D5" s="4" t="s">
        <v>163</v>
      </c>
    </row>
    <row r="6" spans="1:4">
      <c r="A6" s="14"/>
    </row>
    <row r="7" spans="1:4" ht="20">
      <c r="A7" s="60" t="s">
        <v>97</v>
      </c>
    </row>
    <row r="8" spans="1:4">
      <c r="A8" s="83" t="s">
        <v>32</v>
      </c>
      <c r="B8" s="84"/>
    </row>
    <row r="9" spans="1:4">
      <c r="A9" s="27" t="s">
        <v>33</v>
      </c>
      <c r="B9" s="28">
        <f t="shared" ref="B9:B20" si="0">B24/B39</f>
        <v>0.37306857568591884</v>
      </c>
    </row>
    <row r="10" spans="1:4">
      <c r="A10" s="27" t="s">
        <v>34</v>
      </c>
      <c r="B10" s="28">
        <f t="shared" si="0"/>
        <v>0.37760436747220211</v>
      </c>
    </row>
    <row r="11" spans="1:4">
      <c r="A11" s="27" t="s">
        <v>35</v>
      </c>
      <c r="B11" s="28">
        <f t="shared" si="0"/>
        <v>0.36778983438035406</v>
      </c>
    </row>
    <row r="12" spans="1:4">
      <c r="A12" s="27" t="s">
        <v>36</v>
      </c>
      <c r="B12" s="28">
        <f t="shared" si="0"/>
        <v>0.36592619567856277</v>
      </c>
    </row>
    <row r="13" spans="1:4">
      <c r="A13" s="27" t="s">
        <v>37</v>
      </c>
      <c r="B13" s="28">
        <f t="shared" si="0"/>
        <v>0.35810854103927725</v>
      </c>
    </row>
    <row r="14" spans="1:4">
      <c r="A14" s="27" t="s">
        <v>38</v>
      </c>
      <c r="B14" s="28">
        <f t="shared" si="0"/>
        <v>0.35856433214767569</v>
      </c>
    </row>
    <row r="15" spans="1:4">
      <c r="A15" s="29" t="s">
        <v>39</v>
      </c>
      <c r="B15" s="28">
        <f t="shared" si="0"/>
        <v>0.34923684491407836</v>
      </c>
    </row>
    <row r="16" spans="1:4">
      <c r="A16" s="29" t="s">
        <v>40</v>
      </c>
      <c r="B16" s="28">
        <f t="shared" si="0"/>
        <v>0.34412173644368915</v>
      </c>
    </row>
    <row r="17" spans="1:4">
      <c r="A17" s="29" t="s">
        <v>41</v>
      </c>
      <c r="B17" s="28">
        <f t="shared" si="0"/>
        <v>0.34309999844891503</v>
      </c>
    </row>
    <row r="18" spans="1:4">
      <c r="A18" s="29" t="s">
        <v>42</v>
      </c>
      <c r="B18" s="28">
        <f t="shared" si="0"/>
        <v>0.33947216218684362</v>
      </c>
    </row>
    <row r="19" spans="1:4">
      <c r="A19" s="29" t="s">
        <v>43</v>
      </c>
      <c r="B19" s="28">
        <f t="shared" si="0"/>
        <v>0.33271894793815188</v>
      </c>
    </row>
    <row r="20" spans="1:4">
      <c r="A20" s="29" t="s">
        <v>93</v>
      </c>
      <c r="B20" s="28">
        <f t="shared" si="0"/>
        <v>0.32994367483635256</v>
      </c>
    </row>
    <row r="21" spans="1:4">
      <c r="A21" s="29" t="s">
        <v>122</v>
      </c>
      <c r="B21" s="28">
        <f>B36/B51</f>
        <v>0.33163957661107929</v>
      </c>
    </row>
    <row r="22" spans="1:4">
      <c r="A22" s="17"/>
      <c r="B22" s="17"/>
    </row>
    <row r="23" spans="1:4">
      <c r="A23" s="85" t="s">
        <v>44</v>
      </c>
      <c r="B23" s="86"/>
      <c r="D23" s="4"/>
    </row>
    <row r="24" spans="1:4">
      <c r="A24" s="29" t="s">
        <v>33</v>
      </c>
      <c r="B24" s="31">
        <v>23034</v>
      </c>
    </row>
    <row r="25" spans="1:4">
      <c r="A25" s="29" t="s">
        <v>34</v>
      </c>
      <c r="B25" s="31">
        <v>24485</v>
      </c>
    </row>
    <row r="26" spans="1:4">
      <c r="A26" s="29" t="s">
        <v>35</v>
      </c>
      <c r="B26" s="31">
        <v>23184</v>
      </c>
    </row>
    <row r="27" spans="1:4">
      <c r="A27" s="29" t="s">
        <v>36</v>
      </c>
      <c r="B27" s="31">
        <v>24116</v>
      </c>
    </row>
    <row r="28" spans="1:4">
      <c r="A28" s="29" t="s">
        <v>37</v>
      </c>
      <c r="B28" s="31">
        <v>22356</v>
      </c>
    </row>
    <row r="29" spans="1:4">
      <c r="A29" s="29" t="s">
        <v>38</v>
      </c>
      <c r="B29" s="31">
        <v>23387</v>
      </c>
    </row>
    <row r="30" spans="1:4">
      <c r="A30" s="29" t="s">
        <v>39</v>
      </c>
      <c r="B30" s="31">
        <v>22904</v>
      </c>
    </row>
    <row r="31" spans="1:4">
      <c r="A31" s="29" t="s">
        <v>40</v>
      </c>
      <c r="B31" s="31">
        <v>22275</v>
      </c>
    </row>
    <row r="32" spans="1:4">
      <c r="A32" s="29" t="s">
        <v>41</v>
      </c>
      <c r="B32" s="31">
        <v>22120</v>
      </c>
    </row>
    <row r="33" spans="1:2">
      <c r="A33" s="29" t="s">
        <v>42</v>
      </c>
      <c r="B33" s="31">
        <v>22304</v>
      </c>
    </row>
    <row r="34" spans="1:2">
      <c r="A34" s="29" t="s">
        <v>43</v>
      </c>
      <c r="B34" s="31">
        <v>22745</v>
      </c>
    </row>
    <row r="35" spans="1:2">
      <c r="A35" s="29" t="s">
        <v>93</v>
      </c>
      <c r="B35" s="31">
        <v>21674</v>
      </c>
    </row>
    <row r="36" spans="1:2">
      <c r="A36" s="29" t="s">
        <v>122</v>
      </c>
      <c r="B36" s="31">
        <v>21995</v>
      </c>
    </row>
    <row r="38" spans="1:2">
      <c r="A38" s="85" t="s">
        <v>98</v>
      </c>
      <c r="B38" s="86"/>
    </row>
    <row r="39" spans="1:2">
      <c r="A39" s="29" t="s">
        <v>33</v>
      </c>
      <c r="B39" s="31">
        <v>61742</v>
      </c>
    </row>
    <row r="40" spans="1:2">
      <c r="A40" s="29" t="s">
        <v>34</v>
      </c>
      <c r="B40" s="31">
        <v>64843</v>
      </c>
    </row>
    <row r="41" spans="1:2">
      <c r="A41" s="29" t="s">
        <v>35</v>
      </c>
      <c r="B41" s="31">
        <v>63036</v>
      </c>
    </row>
    <row r="42" spans="1:2">
      <c r="A42" s="29" t="s">
        <v>36</v>
      </c>
      <c r="B42" s="31">
        <v>65904</v>
      </c>
    </row>
    <row r="43" spans="1:2">
      <c r="A43" s="29" t="s">
        <v>37</v>
      </c>
      <c r="B43" s="31">
        <v>62428</v>
      </c>
    </row>
    <row r="44" spans="1:2">
      <c r="A44" s="29" t="s">
        <v>38</v>
      </c>
      <c r="B44" s="31">
        <v>65224</v>
      </c>
    </row>
    <row r="45" spans="1:2">
      <c r="A45" s="29" t="s">
        <v>39</v>
      </c>
      <c r="B45" s="31">
        <v>65583</v>
      </c>
    </row>
    <row r="46" spans="1:2">
      <c r="A46" s="29" t="s">
        <v>40</v>
      </c>
      <c r="B46" s="31">
        <v>64730</v>
      </c>
    </row>
    <row r="47" spans="1:2">
      <c r="A47" s="29" t="s">
        <v>41</v>
      </c>
      <c r="B47" s="31">
        <v>64471</v>
      </c>
    </row>
    <row r="48" spans="1:2">
      <c r="A48" s="29" t="s">
        <v>42</v>
      </c>
      <c r="B48" s="31">
        <v>65702</v>
      </c>
    </row>
    <row r="49" spans="1:2">
      <c r="A49" s="29" t="s">
        <v>43</v>
      </c>
      <c r="B49" s="31">
        <v>68361</v>
      </c>
    </row>
    <row r="50" spans="1:2">
      <c r="A50" s="29" t="s">
        <v>93</v>
      </c>
      <c r="B50" s="31">
        <v>65690</v>
      </c>
    </row>
    <row r="51" spans="1:2">
      <c r="A51" s="29" t="s">
        <v>122</v>
      </c>
      <c r="B51" s="31">
        <v>66322</v>
      </c>
    </row>
  </sheetData>
  <mergeCells count="3">
    <mergeCell ref="A8:B8"/>
    <mergeCell ref="A23:B23"/>
    <mergeCell ref="A38:B38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ÍNDICE</vt:lpstr>
      <vt:lpstr>CAUSAS MUERTE_ESPAÑA</vt:lpstr>
      <vt:lpstr>TIPOS DE ECV_CIFR. ABSOL_ESPAÑA</vt:lpstr>
      <vt:lpstr>TIPOS DE ECV_POR %_ESPAÑA</vt:lpstr>
      <vt:lpstr>HISTÓRICO_ECV_ESPAÑA</vt:lpstr>
      <vt:lpstr>ECV_CCAA</vt:lpstr>
      <vt:lpstr>ECV_MUJERES_CCAA</vt:lpstr>
      <vt:lpstr>ECV_HOMBRES_CCAA</vt:lpstr>
      <vt:lpstr>HISTÓRICO_ECV_ANDALUCÍA</vt:lpstr>
      <vt:lpstr>HISTÓRICO_ECV_ARAGÓN</vt:lpstr>
      <vt:lpstr>HISTÓRICO_ECV_ASTURIAS</vt:lpstr>
      <vt:lpstr>HISTÓRICO_ECV_ISLAS BALEARES</vt:lpstr>
      <vt:lpstr>HISTÓRICO_ECV_CANARIAS</vt:lpstr>
      <vt:lpstr>HISTÓRICO_ECV_CANTABRIA</vt:lpstr>
      <vt:lpstr>HISTÓRICO_ECVCASTILLA LA MANCHA</vt:lpstr>
      <vt:lpstr>HISTÓRICO_ECV_CASTILLA Y LEÓN</vt:lpstr>
      <vt:lpstr>HISTÓRICO_ECV_CATALUÑA</vt:lpstr>
      <vt:lpstr>HISTÓRICO_ECV_EXTREMADURA</vt:lpstr>
      <vt:lpstr>HISTÓRICO_ECV_GALICIA</vt:lpstr>
      <vt:lpstr>HISTÓRICO_ECV_LA RIOJA</vt:lpstr>
      <vt:lpstr>HISTÓRICO_ECV_MADRID</vt:lpstr>
      <vt:lpstr>HISTÓRICO_ECV_MURCIA</vt:lpstr>
      <vt:lpstr>HISTÓRICO_ECV_NAVARRA</vt:lpstr>
      <vt:lpstr>HISTÓRICO_ECV_PAÍS VASCO</vt:lpstr>
      <vt:lpstr>HISTÓRICO_ECV_VALENCIA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Helena Navarro</cp:lastModifiedBy>
  <cp:lastPrinted>2016-04-13T11:20:54Z</cp:lastPrinted>
  <dcterms:created xsi:type="dcterms:W3CDTF">2014-02-04T13:12:53Z</dcterms:created>
  <dcterms:modified xsi:type="dcterms:W3CDTF">2016-04-18T08:19:39Z</dcterms:modified>
</cp:coreProperties>
</file>